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Override PartName="/xl/charts/chart2.xml" ContentType="application/vnd.openxmlformats-officedocument.drawingml.chart+xml"/>
  <Override PartName="/xl/drawings/drawing4.xml" ContentType="application/vnd.openxmlformats-officedocument.drawingml.chartshap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 defaultThemeVersion="124226"/>
  <bookViews>
    <workbookView xWindow="0" yWindow="0" windowWidth="19440" windowHeight="9045"/>
  </bookViews>
  <sheets>
    <sheet name="INSTRUCCIONES" sheetId="8" r:id="rId1"/>
    <sheet name="COLBURN ABSORCIÓN" sheetId="7" r:id="rId2"/>
    <sheet name="COLBURN DESORCIÓN" sheetId="6" r:id="rId3"/>
  </sheets>
  <definedNames>
    <definedName name="solver_adj" localSheetId="1" hidden="1">'COLBURN ABSORCIÓN'!$P$41</definedName>
    <definedName name="solver_adj" localSheetId="2" hidden="1">'COLBURN DESORCIÓN'!$V$41</definedName>
    <definedName name="solver_cvg" localSheetId="1" hidden="1">0.0001</definedName>
    <definedName name="solver_cvg" localSheetId="2" hidden="1">0.0001</definedName>
    <definedName name="solver_drv" localSheetId="1" hidden="1">1</definedName>
    <definedName name="solver_drv" localSheetId="2" hidden="1">1</definedName>
    <definedName name="solver_eng" localSheetId="1" hidden="1">1</definedName>
    <definedName name="solver_eng" localSheetId="2" hidden="1">1</definedName>
    <definedName name="solver_est" localSheetId="1" hidden="1">1</definedName>
    <definedName name="solver_est" localSheetId="2" hidden="1">1</definedName>
    <definedName name="solver_itr" localSheetId="1" hidden="1">100</definedName>
    <definedName name="solver_itr" localSheetId="2" hidden="1">100</definedName>
    <definedName name="solver_lin" localSheetId="1" hidden="1">2</definedName>
    <definedName name="solver_lin" localSheetId="2" hidden="1">2</definedName>
    <definedName name="solver_mip" localSheetId="1" hidden="1">2147483647</definedName>
    <definedName name="solver_mip" localSheetId="2" hidden="1">2147483647</definedName>
    <definedName name="solver_mni" localSheetId="1" hidden="1">30</definedName>
    <definedName name="solver_mni" localSheetId="2" hidden="1">30</definedName>
    <definedName name="solver_mrt" localSheetId="1" hidden="1">0.075</definedName>
    <definedName name="solver_mrt" localSheetId="2" hidden="1">0.075</definedName>
    <definedName name="solver_msl" localSheetId="1" hidden="1">2</definedName>
    <definedName name="solver_msl" localSheetId="2" hidden="1">2</definedName>
    <definedName name="solver_neg" localSheetId="1" hidden="1">2</definedName>
    <definedName name="solver_neg" localSheetId="2" hidden="1">2</definedName>
    <definedName name="solver_nod" localSheetId="1" hidden="1">2147483647</definedName>
    <definedName name="solver_nod" localSheetId="2" hidden="1">2147483647</definedName>
    <definedName name="solver_num" localSheetId="1" hidden="1">0</definedName>
    <definedName name="solver_num" localSheetId="2" hidden="1">0</definedName>
    <definedName name="solver_nwt" localSheetId="1" hidden="1">1</definedName>
    <definedName name="solver_nwt" localSheetId="2" hidden="1">1</definedName>
    <definedName name="solver_opt" localSheetId="1" hidden="1">'COLBURN ABSORCIÓN'!$P$47</definedName>
    <definedName name="solver_opt" localSheetId="2" hidden="1">'COLBURN DESORCIÓN'!$V$47</definedName>
    <definedName name="solver_pre" localSheetId="1" hidden="1">0.000001</definedName>
    <definedName name="solver_pre" localSheetId="2" hidden="1">0.000001</definedName>
    <definedName name="solver_rbv" localSheetId="1" hidden="1">1</definedName>
    <definedName name="solver_rbv" localSheetId="2" hidden="1">1</definedName>
    <definedName name="solver_rlx" localSheetId="1" hidden="1">1</definedName>
    <definedName name="solver_rlx" localSheetId="2" hidden="1">1</definedName>
    <definedName name="solver_rsd" localSheetId="1" hidden="1">0</definedName>
    <definedName name="solver_rsd" localSheetId="2" hidden="1">0</definedName>
    <definedName name="solver_scl" localSheetId="1" hidden="1">2</definedName>
    <definedName name="solver_scl" localSheetId="2" hidden="1">2</definedName>
    <definedName name="solver_sho" localSheetId="1" hidden="1">2</definedName>
    <definedName name="solver_sho" localSheetId="2" hidden="1">2</definedName>
    <definedName name="solver_ssz" localSheetId="1" hidden="1">100</definedName>
    <definedName name="solver_ssz" localSheetId="2" hidden="1">100</definedName>
    <definedName name="solver_tim" localSheetId="1" hidden="1">100</definedName>
    <definedName name="solver_tim" localSheetId="2" hidden="1">100</definedName>
    <definedName name="solver_tol" localSheetId="1" hidden="1">0.05</definedName>
    <definedName name="solver_tol" localSheetId="2" hidden="1">0.05</definedName>
    <definedName name="solver_typ" localSheetId="1" hidden="1">3</definedName>
    <definedName name="solver_typ" localSheetId="2" hidden="1">2</definedName>
    <definedName name="solver_val" localSheetId="1" hidden="1">0</definedName>
    <definedName name="solver_val" localSheetId="2" hidden="1">0</definedName>
    <definedName name="solver_ver" localSheetId="1" hidden="1">3</definedName>
    <definedName name="solver_ver" localSheetId="2" hidden="1">3</definedName>
  </definedNames>
  <calcPr calcId="124519"/>
</workbook>
</file>

<file path=xl/calcChain.xml><?xml version="1.0" encoding="utf-8"?>
<calcChain xmlns="http://schemas.openxmlformats.org/spreadsheetml/2006/main">
  <c r="X60" i="7"/>
  <c r="V60"/>
  <c r="T60"/>
  <c r="R60"/>
  <c r="P60"/>
  <c r="P60" i="6"/>
  <c r="X46"/>
  <c r="V46"/>
  <c r="T46"/>
  <c r="R46"/>
  <c r="P46"/>
  <c r="T26"/>
  <c r="R26"/>
  <c r="P26"/>
  <c r="R60"/>
  <c r="P47"/>
  <c r="P46" i="7"/>
  <c r="P43" i="6"/>
  <c r="V26"/>
  <c r="X26"/>
  <c r="P26" i="7"/>
  <c r="P24" i="6"/>
  <c r="P23"/>
  <c r="R23"/>
  <c r="T23"/>
  <c r="V23"/>
  <c r="X23"/>
  <c r="R24"/>
  <c r="T24"/>
  <c r="V24"/>
  <c r="X24"/>
  <c r="P25"/>
  <c r="R25"/>
  <c r="T25"/>
  <c r="V25"/>
  <c r="X25"/>
  <c r="P42"/>
  <c r="R42"/>
  <c r="T42"/>
  <c r="V42"/>
  <c r="X42"/>
  <c r="R43"/>
  <c r="T43"/>
  <c r="V43"/>
  <c r="X43"/>
  <c r="R47"/>
  <c r="T47"/>
  <c r="V47"/>
  <c r="X47"/>
  <c r="P61"/>
  <c r="R61"/>
  <c r="T61"/>
  <c r="V61"/>
  <c r="X61"/>
  <c r="P62"/>
  <c r="R62"/>
  <c r="T62"/>
  <c r="T60" s="1"/>
  <c r="V62"/>
  <c r="V60" s="1"/>
  <c r="X62"/>
  <c r="X60" s="1"/>
  <c r="P61" i="7"/>
  <c r="P47"/>
  <c r="P43"/>
  <c r="T46"/>
  <c r="R46"/>
  <c r="R43"/>
  <c r="V46"/>
  <c r="X46"/>
  <c r="T23"/>
  <c r="V24"/>
  <c r="X24"/>
  <c r="X26"/>
  <c r="V26"/>
  <c r="T26"/>
  <c r="R26"/>
  <c r="P23"/>
  <c r="AA112" i="6"/>
  <c r="Z112"/>
  <c r="Y112"/>
  <c r="X112"/>
  <c r="W112"/>
  <c r="V112"/>
  <c r="U112"/>
  <c r="T112"/>
  <c r="S112"/>
  <c r="R112"/>
  <c r="Q112"/>
  <c r="P112"/>
  <c r="O112"/>
  <c r="M112"/>
  <c r="L112"/>
  <c r="K112"/>
  <c r="I112"/>
  <c r="H112"/>
  <c r="G112"/>
  <c r="F112"/>
  <c r="E112"/>
  <c r="D112"/>
  <c r="AA111"/>
  <c r="Z111"/>
  <c r="Y111"/>
  <c r="X111"/>
  <c r="W111"/>
  <c r="V111"/>
  <c r="U111"/>
  <c r="T111"/>
  <c r="S111"/>
  <c r="R111"/>
  <c r="Q111"/>
  <c r="P111"/>
  <c r="O111"/>
  <c r="M111"/>
  <c r="L111"/>
  <c r="K111"/>
  <c r="I111"/>
  <c r="H111"/>
  <c r="G111"/>
  <c r="F111"/>
  <c r="E111"/>
  <c r="D111"/>
  <c r="AA110"/>
  <c r="Z110"/>
  <c r="Y110"/>
  <c r="X110"/>
  <c r="W110"/>
  <c r="V110"/>
  <c r="U110"/>
  <c r="T110"/>
  <c r="S110"/>
  <c r="R110"/>
  <c r="Q110"/>
  <c r="P110"/>
  <c r="O110"/>
  <c r="M110"/>
  <c r="L110"/>
  <c r="K110"/>
  <c r="I110"/>
  <c r="H110"/>
  <c r="G110"/>
  <c r="F110"/>
  <c r="E110"/>
  <c r="D110"/>
  <c r="AA109"/>
  <c r="Z109"/>
  <c r="Y109"/>
  <c r="X109"/>
  <c r="W109"/>
  <c r="V109"/>
  <c r="U109"/>
  <c r="T109"/>
  <c r="S109"/>
  <c r="R109"/>
  <c r="Q109"/>
  <c r="P109"/>
  <c r="O109"/>
  <c r="M109"/>
  <c r="L109"/>
  <c r="K109"/>
  <c r="I109"/>
  <c r="H109"/>
  <c r="G109"/>
  <c r="F109"/>
  <c r="E109"/>
  <c r="D109"/>
  <c r="AA108"/>
  <c r="Z108"/>
  <c r="Y108"/>
  <c r="X108"/>
  <c r="W108"/>
  <c r="V108"/>
  <c r="U108"/>
  <c r="T108"/>
  <c r="S108"/>
  <c r="R108"/>
  <c r="Q108"/>
  <c r="P108"/>
  <c r="O108"/>
  <c r="M108"/>
  <c r="L108"/>
  <c r="K108"/>
  <c r="I108"/>
  <c r="H108"/>
  <c r="G108"/>
  <c r="F108"/>
  <c r="E108"/>
  <c r="D108"/>
  <c r="AA107"/>
  <c r="Z107"/>
  <c r="Y107"/>
  <c r="X107"/>
  <c r="W107"/>
  <c r="V107"/>
  <c r="U107"/>
  <c r="T107"/>
  <c r="S107"/>
  <c r="R107"/>
  <c r="Q107"/>
  <c r="P107"/>
  <c r="O107"/>
  <c r="M107"/>
  <c r="L107"/>
  <c r="K107"/>
  <c r="I107"/>
  <c r="H107"/>
  <c r="G107"/>
  <c r="F107"/>
  <c r="E107"/>
  <c r="D107"/>
  <c r="AA106"/>
  <c r="Z106"/>
  <c r="Y106"/>
  <c r="X106"/>
  <c r="W106"/>
  <c r="V106"/>
  <c r="U106"/>
  <c r="T106"/>
  <c r="S106"/>
  <c r="R106"/>
  <c r="Q106"/>
  <c r="P106"/>
  <c r="O106"/>
  <c r="M106"/>
  <c r="L106"/>
  <c r="K106"/>
  <c r="I106"/>
  <c r="H106"/>
  <c r="G106"/>
  <c r="F106"/>
  <c r="E106"/>
  <c r="D106"/>
  <c r="AA105"/>
  <c r="Z105"/>
  <c r="Y105"/>
  <c r="X105"/>
  <c r="W105"/>
  <c r="V105"/>
  <c r="U105"/>
  <c r="T105"/>
  <c r="S105"/>
  <c r="R105"/>
  <c r="Q105"/>
  <c r="P105"/>
  <c r="O105"/>
  <c r="M105"/>
  <c r="L105"/>
  <c r="K105"/>
  <c r="I105"/>
  <c r="H105"/>
  <c r="G105"/>
  <c r="F105"/>
  <c r="E105"/>
  <c r="D105"/>
  <c r="AA104"/>
  <c r="Z104"/>
  <c r="Y104"/>
  <c r="X104"/>
  <c r="W104"/>
  <c r="V104"/>
  <c r="U104"/>
  <c r="T104"/>
  <c r="S104"/>
  <c r="R104"/>
  <c r="Q104"/>
  <c r="P104"/>
  <c r="O104"/>
  <c r="M104"/>
  <c r="L104"/>
  <c r="K104"/>
  <c r="I104"/>
  <c r="H104"/>
  <c r="G104"/>
  <c r="F104"/>
  <c r="E104"/>
  <c r="D104"/>
  <c r="AA103"/>
  <c r="Z103"/>
  <c r="Y103"/>
  <c r="X103"/>
  <c r="W103"/>
  <c r="V103"/>
  <c r="U103"/>
  <c r="T103"/>
  <c r="S103"/>
  <c r="R103"/>
  <c r="Q103"/>
  <c r="P103"/>
  <c r="O103"/>
  <c r="M103"/>
  <c r="L103"/>
  <c r="K103"/>
  <c r="I103"/>
  <c r="H103"/>
  <c r="G103"/>
  <c r="F103"/>
  <c r="E103"/>
  <c r="D103"/>
  <c r="AA102"/>
  <c r="Z102"/>
  <c r="Y102"/>
  <c r="X102"/>
  <c r="W102"/>
  <c r="V102"/>
  <c r="U102"/>
  <c r="T102"/>
  <c r="S102"/>
  <c r="R102"/>
  <c r="Q102"/>
  <c r="P102"/>
  <c r="O102"/>
  <c r="M102"/>
  <c r="L102"/>
  <c r="K102"/>
  <c r="I102"/>
  <c r="H102"/>
  <c r="G102"/>
  <c r="F102"/>
  <c r="E102"/>
  <c r="D102"/>
  <c r="AA101"/>
  <c r="Z101"/>
  <c r="Y101"/>
  <c r="X101"/>
  <c r="W101"/>
  <c r="V101"/>
  <c r="U101"/>
  <c r="T101"/>
  <c r="S101"/>
  <c r="R101"/>
  <c r="Q101"/>
  <c r="P101"/>
  <c r="O101"/>
  <c r="M101"/>
  <c r="L101"/>
  <c r="K101"/>
  <c r="I101"/>
  <c r="H101"/>
  <c r="G101"/>
  <c r="F101"/>
  <c r="E101"/>
  <c r="D101"/>
  <c r="AA100"/>
  <c r="Z100"/>
  <c r="Y100"/>
  <c r="X100"/>
  <c r="W100"/>
  <c r="V100"/>
  <c r="U100"/>
  <c r="T100"/>
  <c r="S100"/>
  <c r="R100"/>
  <c r="Q100"/>
  <c r="P100"/>
  <c r="O100"/>
  <c r="M100"/>
  <c r="L100"/>
  <c r="K100"/>
  <c r="I100"/>
  <c r="H100"/>
  <c r="G100"/>
  <c r="F100"/>
  <c r="E100"/>
  <c r="D100"/>
  <c r="AA99"/>
  <c r="Z99"/>
  <c r="Y99"/>
  <c r="X99"/>
  <c r="W99"/>
  <c r="V99"/>
  <c r="U99"/>
  <c r="T99"/>
  <c r="S99"/>
  <c r="R99"/>
  <c r="Q99"/>
  <c r="P99"/>
  <c r="O99"/>
  <c r="M99"/>
  <c r="L99"/>
  <c r="K99"/>
  <c r="I99"/>
  <c r="H99"/>
  <c r="G99"/>
  <c r="F99"/>
  <c r="E99"/>
  <c r="D99"/>
  <c r="AA98"/>
  <c r="Z98"/>
  <c r="Y98"/>
  <c r="X98"/>
  <c r="W98"/>
  <c r="V98"/>
  <c r="U98"/>
  <c r="T98"/>
  <c r="S98"/>
  <c r="R98"/>
  <c r="Q98"/>
  <c r="P98"/>
  <c r="O98"/>
  <c r="M98"/>
  <c r="L98"/>
  <c r="K98"/>
  <c r="I98"/>
  <c r="H98"/>
  <c r="G98"/>
  <c r="F98"/>
  <c r="E98"/>
  <c r="D98"/>
  <c r="AA97"/>
  <c r="Z97"/>
  <c r="Y97"/>
  <c r="X97"/>
  <c r="W97"/>
  <c r="V97"/>
  <c r="U97"/>
  <c r="T97"/>
  <c r="S97"/>
  <c r="R97"/>
  <c r="Q97"/>
  <c r="P97"/>
  <c r="O97"/>
  <c r="M97"/>
  <c r="L97"/>
  <c r="K97"/>
  <c r="I97"/>
  <c r="H97"/>
  <c r="G97"/>
  <c r="F97"/>
  <c r="E97"/>
  <c r="D97"/>
  <c r="AA96"/>
  <c r="Z96"/>
  <c r="Y96"/>
  <c r="X96"/>
  <c r="W96"/>
  <c r="V96"/>
  <c r="U96"/>
  <c r="T96"/>
  <c r="S96"/>
  <c r="R96"/>
  <c r="Q96"/>
  <c r="P96"/>
  <c r="O96"/>
  <c r="M96"/>
  <c r="L96"/>
  <c r="K96"/>
  <c r="I96"/>
  <c r="H96"/>
  <c r="G96"/>
  <c r="F96"/>
  <c r="E96"/>
  <c r="D96"/>
  <c r="AA95"/>
  <c r="Z95"/>
  <c r="Y95"/>
  <c r="X95"/>
  <c r="W95"/>
  <c r="V95"/>
  <c r="U95"/>
  <c r="T95"/>
  <c r="S95"/>
  <c r="R95"/>
  <c r="Q95"/>
  <c r="P95"/>
  <c r="O95"/>
  <c r="M95"/>
  <c r="L95"/>
  <c r="K95"/>
  <c r="I95"/>
  <c r="H95"/>
  <c r="G95"/>
  <c r="F95"/>
  <c r="E95"/>
  <c r="D95"/>
  <c r="AA94"/>
  <c r="Z94"/>
  <c r="Y94"/>
  <c r="X94"/>
  <c r="W94"/>
  <c r="V94"/>
  <c r="U94"/>
  <c r="T94"/>
  <c r="S94"/>
  <c r="R94"/>
  <c r="Q94"/>
  <c r="P94"/>
  <c r="O94"/>
  <c r="M94"/>
  <c r="L94"/>
  <c r="K94"/>
  <c r="I94"/>
  <c r="H94"/>
  <c r="G94"/>
  <c r="F94"/>
  <c r="E94"/>
  <c r="D94"/>
  <c r="AA93"/>
  <c r="Z93"/>
  <c r="Y93"/>
  <c r="X93"/>
  <c r="W93"/>
  <c r="V93"/>
  <c r="U93"/>
  <c r="T93"/>
  <c r="S93"/>
  <c r="R93"/>
  <c r="Q93"/>
  <c r="P93"/>
  <c r="O93"/>
  <c r="M93"/>
  <c r="L93"/>
  <c r="K93"/>
  <c r="I93"/>
  <c r="H93"/>
  <c r="G93"/>
  <c r="F93"/>
  <c r="E93"/>
  <c r="D93"/>
  <c r="AA92"/>
  <c r="Z92"/>
  <c r="Y92"/>
  <c r="X92"/>
  <c r="W92"/>
  <c r="V92"/>
  <c r="U92"/>
  <c r="T92"/>
  <c r="S92"/>
  <c r="R92"/>
  <c r="Q92"/>
  <c r="P92"/>
  <c r="O92"/>
  <c r="M92"/>
  <c r="L92"/>
  <c r="K92"/>
  <c r="I92"/>
  <c r="H92"/>
  <c r="G92"/>
  <c r="F92"/>
  <c r="E92"/>
  <c r="D92"/>
  <c r="AA91"/>
  <c r="Z91"/>
  <c r="Y91"/>
  <c r="X91"/>
  <c r="W91"/>
  <c r="V91"/>
  <c r="U91"/>
  <c r="T91"/>
  <c r="S91"/>
  <c r="R91"/>
  <c r="Q91"/>
  <c r="P91"/>
  <c r="O91"/>
  <c r="M91"/>
  <c r="L91"/>
  <c r="K91"/>
  <c r="I91"/>
  <c r="H91"/>
  <c r="G91"/>
  <c r="F91"/>
  <c r="E91"/>
  <c r="D91"/>
  <c r="AA90"/>
  <c r="Z90"/>
  <c r="Y90"/>
  <c r="X90"/>
  <c r="W90"/>
  <c r="V90"/>
  <c r="U90"/>
  <c r="T90"/>
  <c r="S90"/>
  <c r="R90"/>
  <c r="Q90"/>
  <c r="P90"/>
  <c r="O90"/>
  <c r="M90"/>
  <c r="L90"/>
  <c r="K90"/>
  <c r="I90"/>
  <c r="H90"/>
  <c r="G90"/>
  <c r="F90"/>
  <c r="E90"/>
  <c r="D90"/>
  <c r="AA89"/>
  <c r="Z89"/>
  <c r="Y89"/>
  <c r="X89"/>
  <c r="W89"/>
  <c r="V89"/>
  <c r="U89"/>
  <c r="T89"/>
  <c r="S89"/>
  <c r="R89"/>
  <c r="Q89"/>
  <c r="P89"/>
  <c r="O89"/>
  <c r="M89"/>
  <c r="L89"/>
  <c r="K89"/>
  <c r="I89"/>
  <c r="H89"/>
  <c r="G89"/>
  <c r="F89"/>
  <c r="E89"/>
  <c r="D89"/>
  <c r="AA88"/>
  <c r="Z88"/>
  <c r="Y88"/>
  <c r="X88"/>
  <c r="W88"/>
  <c r="V88"/>
  <c r="U88"/>
  <c r="T88"/>
  <c r="S88"/>
  <c r="R88"/>
  <c r="Q88"/>
  <c r="P88"/>
  <c r="O88"/>
  <c r="M88"/>
  <c r="L88"/>
  <c r="K88"/>
  <c r="I88"/>
  <c r="H88"/>
  <c r="G88"/>
  <c r="F88"/>
  <c r="E88"/>
  <c r="D88"/>
  <c r="AA101" i="7"/>
  <c r="AA89"/>
  <c r="AA90"/>
  <c r="AA91"/>
  <c r="AA92"/>
  <c r="AA93"/>
  <c r="AA94"/>
  <c r="AA95"/>
  <c r="AA96"/>
  <c r="AA97"/>
  <c r="AA98"/>
  <c r="AA99"/>
  <c r="AA100"/>
  <c r="AA102"/>
  <c r="AA103"/>
  <c r="AA104"/>
  <c r="AA105"/>
  <c r="AA106"/>
  <c r="AA107"/>
  <c r="AA108"/>
  <c r="AA109"/>
  <c r="AA110"/>
  <c r="AA111"/>
  <c r="AA112"/>
  <c r="Z89"/>
  <c r="Z90"/>
  <c r="Z91"/>
  <c r="Z92"/>
  <c r="Z93"/>
  <c r="Z94"/>
  <c r="Z95"/>
  <c r="Z96"/>
  <c r="Z97"/>
  <c r="Z98"/>
  <c r="Z99"/>
  <c r="Z100"/>
  <c r="Z101"/>
  <c r="Z102"/>
  <c r="Z103"/>
  <c r="Z104"/>
  <c r="Z105"/>
  <c r="Z106"/>
  <c r="Z107"/>
  <c r="Z108"/>
  <c r="Z109"/>
  <c r="Z110"/>
  <c r="Z111"/>
  <c r="Z112"/>
  <c r="Y112"/>
  <c r="Y89"/>
  <c r="Y90"/>
  <c r="Y91"/>
  <c r="Y92"/>
  <c r="Y93"/>
  <c r="Y94"/>
  <c r="Y95"/>
  <c r="Y96"/>
  <c r="Y97"/>
  <c r="Y98"/>
  <c r="Y99"/>
  <c r="Y100"/>
  <c r="Y101"/>
  <c r="Y102"/>
  <c r="Y103"/>
  <c r="Y104"/>
  <c r="Y105"/>
  <c r="Y106"/>
  <c r="Y107"/>
  <c r="Y108"/>
  <c r="Y109"/>
  <c r="Y110"/>
  <c r="Y111"/>
  <c r="X89"/>
  <c r="X90"/>
  <c r="X91"/>
  <c r="X92"/>
  <c r="X93"/>
  <c r="X94"/>
  <c r="X95"/>
  <c r="X96"/>
  <c r="X97"/>
  <c r="X98"/>
  <c r="X99"/>
  <c r="X100"/>
  <c r="X101"/>
  <c r="X102"/>
  <c r="X103"/>
  <c r="X104"/>
  <c r="X105"/>
  <c r="X106"/>
  <c r="X107"/>
  <c r="X108"/>
  <c r="X109"/>
  <c r="X110"/>
  <c r="X111"/>
  <c r="X112"/>
  <c r="W89"/>
  <c r="W90"/>
  <c r="W91"/>
  <c r="W92"/>
  <c r="W93"/>
  <c r="W94"/>
  <c r="W95"/>
  <c r="W96"/>
  <c r="W97"/>
  <c r="W98"/>
  <c r="W99"/>
  <c r="W100"/>
  <c r="W101"/>
  <c r="W102"/>
  <c r="W103"/>
  <c r="W104"/>
  <c r="W105"/>
  <c r="W106"/>
  <c r="W107"/>
  <c r="W108"/>
  <c r="W109"/>
  <c r="W110"/>
  <c r="W111"/>
  <c r="W112"/>
  <c r="V89"/>
  <c r="V90"/>
  <c r="V91"/>
  <c r="V92"/>
  <c r="V93"/>
  <c r="V94"/>
  <c r="V95"/>
  <c r="V96"/>
  <c r="V97"/>
  <c r="V98"/>
  <c r="V99"/>
  <c r="V100"/>
  <c r="V101"/>
  <c r="V102"/>
  <c r="V103"/>
  <c r="V104"/>
  <c r="V105"/>
  <c r="V106"/>
  <c r="V107"/>
  <c r="V108"/>
  <c r="V109"/>
  <c r="V110"/>
  <c r="V111"/>
  <c r="V112"/>
  <c r="U89"/>
  <c r="U90"/>
  <c r="U91"/>
  <c r="U92"/>
  <c r="U93"/>
  <c r="U94"/>
  <c r="U95"/>
  <c r="U96"/>
  <c r="U97"/>
  <c r="U98"/>
  <c r="U99"/>
  <c r="U100"/>
  <c r="U101"/>
  <c r="U102"/>
  <c r="U103"/>
  <c r="U104"/>
  <c r="U105"/>
  <c r="U106"/>
  <c r="U107"/>
  <c r="U108"/>
  <c r="U109"/>
  <c r="U110"/>
  <c r="U111"/>
  <c r="U112"/>
  <c r="T89"/>
  <c r="T90"/>
  <c r="T91"/>
  <c r="T92"/>
  <c r="T93"/>
  <c r="T94"/>
  <c r="T95"/>
  <c r="T96"/>
  <c r="T97"/>
  <c r="T98"/>
  <c r="T99"/>
  <c r="T100"/>
  <c r="T101"/>
  <c r="T102"/>
  <c r="T103"/>
  <c r="T104"/>
  <c r="T105"/>
  <c r="T106"/>
  <c r="T107"/>
  <c r="T108"/>
  <c r="T109"/>
  <c r="T110"/>
  <c r="T111"/>
  <c r="T112"/>
  <c r="S89"/>
  <c r="S90"/>
  <c r="S91"/>
  <c r="S92"/>
  <c r="S93"/>
  <c r="S94"/>
  <c r="S95"/>
  <c r="S96"/>
  <c r="S97"/>
  <c r="S98"/>
  <c r="S99"/>
  <c r="S100"/>
  <c r="S101"/>
  <c r="S102"/>
  <c r="S103"/>
  <c r="S104"/>
  <c r="S105"/>
  <c r="S106"/>
  <c r="S107"/>
  <c r="S108"/>
  <c r="S109"/>
  <c r="S110"/>
  <c r="S111"/>
  <c r="S112"/>
  <c r="R89"/>
  <c r="R90"/>
  <c r="R91"/>
  <c r="R92"/>
  <c r="R93"/>
  <c r="R94"/>
  <c r="R95"/>
  <c r="R96"/>
  <c r="R97"/>
  <c r="R98"/>
  <c r="R99"/>
  <c r="R100"/>
  <c r="R101"/>
  <c r="R102"/>
  <c r="R103"/>
  <c r="R104"/>
  <c r="R105"/>
  <c r="R106"/>
  <c r="R107"/>
  <c r="R108"/>
  <c r="R109"/>
  <c r="R110"/>
  <c r="R111"/>
  <c r="R112"/>
  <c r="Q94"/>
  <c r="Q89"/>
  <c r="Q90"/>
  <c r="Q91"/>
  <c r="Q92"/>
  <c r="Q93"/>
  <c r="Q95"/>
  <c r="Q96"/>
  <c r="Q97"/>
  <c r="Q98"/>
  <c r="Q99"/>
  <c r="Q100"/>
  <c r="Q101"/>
  <c r="Q102"/>
  <c r="Q103"/>
  <c r="Q104"/>
  <c r="Q105"/>
  <c r="Q106"/>
  <c r="Q107"/>
  <c r="Q108"/>
  <c r="Q109"/>
  <c r="Q110"/>
  <c r="Q111"/>
  <c r="Q112"/>
  <c r="P89"/>
  <c r="P90"/>
  <c r="P91"/>
  <c r="P92"/>
  <c r="P93"/>
  <c r="P94"/>
  <c r="P95"/>
  <c r="P96"/>
  <c r="P97"/>
  <c r="P98"/>
  <c r="P99"/>
  <c r="P100"/>
  <c r="P101"/>
  <c r="P102"/>
  <c r="P103"/>
  <c r="P104"/>
  <c r="P105"/>
  <c r="P106"/>
  <c r="P107"/>
  <c r="P108"/>
  <c r="P109"/>
  <c r="P110"/>
  <c r="P111"/>
  <c r="P112"/>
  <c r="O89"/>
  <c r="O90"/>
  <c r="O91"/>
  <c r="O92"/>
  <c r="O93"/>
  <c r="O94"/>
  <c r="O95"/>
  <c r="O96"/>
  <c r="O97"/>
  <c r="O98"/>
  <c r="O99"/>
  <c r="O100"/>
  <c r="O101"/>
  <c r="O102"/>
  <c r="O103"/>
  <c r="O104"/>
  <c r="O105"/>
  <c r="O106"/>
  <c r="O107"/>
  <c r="O108"/>
  <c r="O109"/>
  <c r="O110"/>
  <c r="O111"/>
  <c r="O112"/>
  <c r="M89"/>
  <c r="M90"/>
  <c r="M91"/>
  <c r="M92"/>
  <c r="M93"/>
  <c r="M94"/>
  <c r="M95"/>
  <c r="M96"/>
  <c r="M97"/>
  <c r="M98"/>
  <c r="M99"/>
  <c r="M100"/>
  <c r="M101"/>
  <c r="M102"/>
  <c r="M103"/>
  <c r="M104"/>
  <c r="M105"/>
  <c r="M106"/>
  <c r="M107"/>
  <c r="M108"/>
  <c r="M109"/>
  <c r="M110"/>
  <c r="M111"/>
  <c r="M112"/>
  <c r="L89"/>
  <c r="L90"/>
  <c r="L91"/>
  <c r="L92"/>
  <c r="L93"/>
  <c r="L94"/>
  <c r="L95"/>
  <c r="L96"/>
  <c r="L97"/>
  <c r="L98"/>
  <c r="L99"/>
  <c r="L100"/>
  <c r="L101"/>
  <c r="L102"/>
  <c r="L103"/>
  <c r="L104"/>
  <c r="L105"/>
  <c r="L106"/>
  <c r="L107"/>
  <c r="L108"/>
  <c r="L109"/>
  <c r="L110"/>
  <c r="L111"/>
  <c r="L112"/>
  <c r="K89"/>
  <c r="K90"/>
  <c r="K91"/>
  <c r="K92"/>
  <c r="K93"/>
  <c r="K94"/>
  <c r="K95"/>
  <c r="K96"/>
  <c r="K97"/>
  <c r="K98"/>
  <c r="K99"/>
  <c r="K100"/>
  <c r="K101"/>
  <c r="K102"/>
  <c r="K103"/>
  <c r="K104"/>
  <c r="K105"/>
  <c r="K106"/>
  <c r="K107"/>
  <c r="K108"/>
  <c r="K109"/>
  <c r="K110"/>
  <c r="K111"/>
  <c r="K112"/>
  <c r="I89"/>
  <c r="I90"/>
  <c r="I91"/>
  <c r="I92"/>
  <c r="I93"/>
  <c r="I94"/>
  <c r="I95"/>
  <c r="I96"/>
  <c r="I97"/>
  <c r="I98"/>
  <c r="I99"/>
  <c r="I100"/>
  <c r="I101"/>
  <c r="I102"/>
  <c r="I103"/>
  <c r="I104"/>
  <c r="I105"/>
  <c r="I106"/>
  <c r="I107"/>
  <c r="I108"/>
  <c r="I109"/>
  <c r="I110"/>
  <c r="I111"/>
  <c r="I112"/>
  <c r="H89"/>
  <c r="H90"/>
  <c r="H91"/>
  <c r="H92"/>
  <c r="H93"/>
  <c r="H94"/>
  <c r="H95"/>
  <c r="H96"/>
  <c r="H97"/>
  <c r="H98"/>
  <c r="H99"/>
  <c r="H100"/>
  <c r="H101"/>
  <c r="H102"/>
  <c r="H103"/>
  <c r="H104"/>
  <c r="H105"/>
  <c r="H106"/>
  <c r="H107"/>
  <c r="H108"/>
  <c r="H109"/>
  <c r="H110"/>
  <c r="H111"/>
  <c r="H112"/>
  <c r="G89"/>
  <c r="G90"/>
  <c r="G91"/>
  <c r="G92"/>
  <c r="G93"/>
  <c r="G94"/>
  <c r="G95"/>
  <c r="G96"/>
  <c r="G97"/>
  <c r="G98"/>
  <c r="G99"/>
  <c r="G100"/>
  <c r="G101"/>
  <c r="G102"/>
  <c r="G103"/>
  <c r="G104"/>
  <c r="G105"/>
  <c r="G106"/>
  <c r="G107"/>
  <c r="G108"/>
  <c r="G109"/>
  <c r="G110"/>
  <c r="G111"/>
  <c r="G112"/>
  <c r="F89"/>
  <c r="F90"/>
  <c r="F91"/>
  <c r="F92"/>
  <c r="F93"/>
  <c r="F94"/>
  <c r="F95"/>
  <c r="F96"/>
  <c r="F97"/>
  <c r="F98"/>
  <c r="F99"/>
  <c r="F100"/>
  <c r="F101"/>
  <c r="F102"/>
  <c r="F103"/>
  <c r="F104"/>
  <c r="F105"/>
  <c r="F106"/>
  <c r="F107"/>
  <c r="F108"/>
  <c r="F109"/>
  <c r="F110"/>
  <c r="F111"/>
  <c r="F112"/>
  <c r="E94"/>
  <c r="E89"/>
  <c r="E90"/>
  <c r="E91"/>
  <c r="E92"/>
  <c r="E93"/>
  <c r="E95"/>
  <c r="E96"/>
  <c r="E97"/>
  <c r="E98"/>
  <c r="E99"/>
  <c r="E100"/>
  <c r="E101"/>
  <c r="E102"/>
  <c r="E103"/>
  <c r="E104"/>
  <c r="E105"/>
  <c r="E106"/>
  <c r="E107"/>
  <c r="E108"/>
  <c r="E109"/>
  <c r="E110"/>
  <c r="E111"/>
  <c r="E112"/>
  <c r="D89"/>
  <c r="D90"/>
  <c r="D91"/>
  <c r="D92"/>
  <c r="D93"/>
  <c r="D94"/>
  <c r="D95"/>
  <c r="D96"/>
  <c r="D97"/>
  <c r="D98"/>
  <c r="D99"/>
  <c r="D100"/>
  <c r="D101"/>
  <c r="D102"/>
  <c r="D103"/>
  <c r="D104"/>
  <c r="D105"/>
  <c r="D106"/>
  <c r="D107"/>
  <c r="D108"/>
  <c r="D109"/>
  <c r="D110"/>
  <c r="D111"/>
  <c r="D112"/>
  <c r="F88"/>
  <c r="E88"/>
  <c r="G88"/>
  <c r="H88"/>
  <c r="I88"/>
  <c r="K88"/>
  <c r="L88"/>
  <c r="M88"/>
  <c r="O88"/>
  <c r="P88"/>
  <c r="Q88"/>
  <c r="R88"/>
  <c r="S88"/>
  <c r="T88"/>
  <c r="U88"/>
  <c r="V88"/>
  <c r="W88"/>
  <c r="X88"/>
  <c r="Y88"/>
  <c r="Z88"/>
  <c r="AA88"/>
  <c r="D88"/>
  <c r="K115"/>
  <c r="K114"/>
  <c r="V47"/>
  <c r="R47"/>
  <c r="R62"/>
  <c r="T43"/>
  <c r="V43"/>
  <c r="X43"/>
  <c r="R61"/>
  <c r="T61"/>
  <c r="V61"/>
  <c r="X61"/>
  <c r="X47"/>
  <c r="T47"/>
  <c r="T25"/>
  <c r="T24"/>
  <c r="V25"/>
  <c r="V23"/>
  <c r="X25"/>
  <c r="X23"/>
  <c r="P24"/>
  <c r="P25" s="1"/>
  <c r="P62" l="1"/>
  <c r="R42"/>
  <c r="P42" l="1"/>
  <c r="R23"/>
  <c r="G177" l="1"/>
  <c r="G179" s="1"/>
  <c r="G181" s="1"/>
  <c r="G183" s="1"/>
  <c r="G185" s="1"/>
  <c r="G187" s="1"/>
  <c r="F177"/>
  <c r="F179" s="1"/>
  <c r="F181" s="1"/>
  <c r="F183" s="1"/>
  <c r="F185" s="1"/>
  <c r="F187" s="1"/>
  <c r="G176"/>
  <c r="G178" s="1"/>
  <c r="G180" s="1"/>
  <c r="G182" s="1"/>
  <c r="G184" s="1"/>
  <c r="G186" s="1"/>
  <c r="F176"/>
  <c r="F178" s="1"/>
  <c r="F180" s="1"/>
  <c r="F182" s="1"/>
  <c r="F184" s="1"/>
  <c r="F186" s="1"/>
  <c r="G175"/>
  <c r="F175"/>
  <c r="G174"/>
  <c r="F174"/>
  <c r="G156"/>
  <c r="G158" s="1"/>
  <c r="G160" s="1"/>
  <c r="G162" s="1"/>
  <c r="G164" s="1"/>
  <c r="G166" s="1"/>
  <c r="G168" s="1"/>
  <c r="G170" s="1"/>
  <c r="F156"/>
  <c r="F158" s="1"/>
  <c r="F160" s="1"/>
  <c r="F162" s="1"/>
  <c r="F164" s="1"/>
  <c r="F166" s="1"/>
  <c r="F168" s="1"/>
  <c r="F170" s="1"/>
  <c r="G155"/>
  <c r="G157" s="1"/>
  <c r="G159" s="1"/>
  <c r="G161" s="1"/>
  <c r="G163" s="1"/>
  <c r="G165" s="1"/>
  <c r="G167" s="1"/>
  <c r="G169" s="1"/>
  <c r="F155"/>
  <c r="F157" s="1"/>
  <c r="F159" s="1"/>
  <c r="F161" s="1"/>
  <c r="F163" s="1"/>
  <c r="F165" s="1"/>
  <c r="F167" s="1"/>
  <c r="F169" s="1"/>
  <c r="G137"/>
  <c r="G139" s="1"/>
  <c r="G141" s="1"/>
  <c r="G143" s="1"/>
  <c r="G145" s="1"/>
  <c r="G147" s="1"/>
  <c r="G149" s="1"/>
  <c r="G151" s="1"/>
  <c r="F137"/>
  <c r="F139" s="1"/>
  <c r="F141" s="1"/>
  <c r="F143" s="1"/>
  <c r="F145" s="1"/>
  <c r="F147" s="1"/>
  <c r="F149" s="1"/>
  <c r="F151" s="1"/>
  <c r="G136"/>
  <c r="G138" s="1"/>
  <c r="G140" s="1"/>
  <c r="G142" s="1"/>
  <c r="G144" s="1"/>
  <c r="G146" s="1"/>
  <c r="G148" s="1"/>
  <c r="G150" s="1"/>
  <c r="F136"/>
  <c r="F138" s="1"/>
  <c r="F140" s="1"/>
  <c r="F142" s="1"/>
  <c r="F144" s="1"/>
  <c r="F146" s="1"/>
  <c r="F148" s="1"/>
  <c r="F150" s="1"/>
  <c r="G120"/>
  <c r="G122" s="1"/>
  <c r="G124" s="1"/>
  <c r="G126" s="1"/>
  <c r="G128" s="1"/>
  <c r="G130" s="1"/>
  <c r="G132" s="1"/>
  <c r="F120"/>
  <c r="F122" s="1"/>
  <c r="F124" s="1"/>
  <c r="F126" s="1"/>
  <c r="F128" s="1"/>
  <c r="F130" s="1"/>
  <c r="F132" s="1"/>
  <c r="D120"/>
  <c r="D122" s="1"/>
  <c r="D124" s="1"/>
  <c r="D126" s="1"/>
  <c r="D128" s="1"/>
  <c r="D130" s="1"/>
  <c r="D132" s="1"/>
  <c r="D134" s="1"/>
  <c r="D136" s="1"/>
  <c r="D138" s="1"/>
  <c r="D140" s="1"/>
  <c r="D142" s="1"/>
  <c r="D144" s="1"/>
  <c r="D146" s="1"/>
  <c r="D148" s="1"/>
  <c r="D150" s="1"/>
  <c r="D152" s="1"/>
  <c r="D154" s="1"/>
  <c r="D156" s="1"/>
  <c r="D158" s="1"/>
  <c r="D160" s="1"/>
  <c r="D162" s="1"/>
  <c r="D164" s="1"/>
  <c r="D166" s="1"/>
  <c r="C120"/>
  <c r="C122" s="1"/>
  <c r="C124" s="1"/>
  <c r="C126" s="1"/>
  <c r="C128" s="1"/>
  <c r="C130" s="1"/>
  <c r="C132" s="1"/>
  <c r="C134" s="1"/>
  <c r="C136" s="1"/>
  <c r="C138" s="1"/>
  <c r="C140" s="1"/>
  <c r="C142" s="1"/>
  <c r="C144" s="1"/>
  <c r="C146" s="1"/>
  <c r="C148" s="1"/>
  <c r="C150" s="1"/>
  <c r="C152" s="1"/>
  <c r="C154" s="1"/>
  <c r="C156" s="1"/>
  <c r="C158" s="1"/>
  <c r="C160" s="1"/>
  <c r="C162" s="1"/>
  <c r="C164" s="1"/>
  <c r="C166" s="1"/>
  <c r="G119"/>
  <c r="G121" s="1"/>
  <c r="G123" s="1"/>
  <c r="G125" s="1"/>
  <c r="G127" s="1"/>
  <c r="G129" s="1"/>
  <c r="G131" s="1"/>
  <c r="F119"/>
  <c r="F121" s="1"/>
  <c r="F123" s="1"/>
  <c r="F125" s="1"/>
  <c r="F127" s="1"/>
  <c r="F129" s="1"/>
  <c r="F131" s="1"/>
  <c r="D119"/>
  <c r="D121" s="1"/>
  <c r="D123" s="1"/>
  <c r="D125" s="1"/>
  <c r="D127" s="1"/>
  <c r="D129" s="1"/>
  <c r="D131" s="1"/>
  <c r="D133" s="1"/>
  <c r="D135" s="1"/>
  <c r="D137" s="1"/>
  <c r="D139" s="1"/>
  <c r="D141" s="1"/>
  <c r="D143" s="1"/>
  <c r="D145" s="1"/>
  <c r="D147" s="1"/>
  <c r="D149" s="1"/>
  <c r="D151" s="1"/>
  <c r="D153" s="1"/>
  <c r="D155" s="1"/>
  <c r="D157" s="1"/>
  <c r="D159" s="1"/>
  <c r="D161" s="1"/>
  <c r="D163" s="1"/>
  <c r="D165" s="1"/>
  <c r="C119"/>
  <c r="C121" s="1"/>
  <c r="C123" s="1"/>
  <c r="C125" s="1"/>
  <c r="C127" s="1"/>
  <c r="C129" s="1"/>
  <c r="C131" s="1"/>
  <c r="C133" s="1"/>
  <c r="C135" s="1"/>
  <c r="C137" s="1"/>
  <c r="C139" s="1"/>
  <c r="C141" s="1"/>
  <c r="C143" s="1"/>
  <c r="C145" s="1"/>
  <c r="C147" s="1"/>
  <c r="C149" s="1"/>
  <c r="C151" s="1"/>
  <c r="C153" s="1"/>
  <c r="C155" s="1"/>
  <c r="C157" s="1"/>
  <c r="C159" s="1"/>
  <c r="C161" s="1"/>
  <c r="C163" s="1"/>
  <c r="C165" s="1"/>
  <c r="X62"/>
  <c r="V62"/>
  <c r="T62"/>
  <c r="X42"/>
  <c r="V42"/>
  <c r="T42"/>
  <c r="R24"/>
  <c r="R25" l="1"/>
  <c r="G175" i="6" l="1"/>
  <c r="G177" s="1"/>
  <c r="G179" s="1"/>
  <c r="G181" s="1"/>
  <c r="G183" s="1"/>
  <c r="G185" s="1"/>
  <c r="G187" s="1"/>
  <c r="F175"/>
  <c r="F177" s="1"/>
  <c r="F179" s="1"/>
  <c r="F181" s="1"/>
  <c r="F183" s="1"/>
  <c r="F185" s="1"/>
  <c r="F187" s="1"/>
  <c r="G174"/>
  <c r="G176" s="1"/>
  <c r="G178" s="1"/>
  <c r="G180" s="1"/>
  <c r="G182" s="1"/>
  <c r="G184" s="1"/>
  <c r="G186" s="1"/>
  <c r="F174"/>
  <c r="F176" s="1"/>
  <c r="F178" s="1"/>
  <c r="F180" s="1"/>
  <c r="F182" s="1"/>
  <c r="F184" s="1"/>
  <c r="F186" s="1"/>
  <c r="G156"/>
  <c r="G158" s="1"/>
  <c r="G160" s="1"/>
  <c r="G162" s="1"/>
  <c r="G164" s="1"/>
  <c r="G166" s="1"/>
  <c r="G168" s="1"/>
  <c r="G170" s="1"/>
  <c r="F156"/>
  <c r="F158" s="1"/>
  <c r="F160" s="1"/>
  <c r="F162" s="1"/>
  <c r="F164" s="1"/>
  <c r="F166" s="1"/>
  <c r="F168" s="1"/>
  <c r="F170" s="1"/>
  <c r="G155"/>
  <c r="G157" s="1"/>
  <c r="G159" s="1"/>
  <c r="G161" s="1"/>
  <c r="G163" s="1"/>
  <c r="G165" s="1"/>
  <c r="G167" s="1"/>
  <c r="G169" s="1"/>
  <c r="F155"/>
  <c r="F157" s="1"/>
  <c r="F159" s="1"/>
  <c r="F161" s="1"/>
  <c r="F163" s="1"/>
  <c r="F165" s="1"/>
  <c r="F167" s="1"/>
  <c r="F169" s="1"/>
  <c r="G137"/>
  <c r="G139" s="1"/>
  <c r="G141" s="1"/>
  <c r="G143" s="1"/>
  <c r="G145" s="1"/>
  <c r="G147" s="1"/>
  <c r="G149" s="1"/>
  <c r="G151" s="1"/>
  <c r="F137"/>
  <c r="F139" s="1"/>
  <c r="F141" s="1"/>
  <c r="F143" s="1"/>
  <c r="F145" s="1"/>
  <c r="F147" s="1"/>
  <c r="F149" s="1"/>
  <c r="F151" s="1"/>
  <c r="G136"/>
  <c r="G138" s="1"/>
  <c r="G140" s="1"/>
  <c r="G142" s="1"/>
  <c r="G144" s="1"/>
  <c r="G146" s="1"/>
  <c r="G148" s="1"/>
  <c r="G150" s="1"/>
  <c r="F136"/>
  <c r="F138" s="1"/>
  <c r="F140" s="1"/>
  <c r="F142" s="1"/>
  <c r="F144" s="1"/>
  <c r="F146" s="1"/>
  <c r="F148" s="1"/>
  <c r="F150" s="1"/>
  <c r="G120"/>
  <c r="G122" s="1"/>
  <c r="G124" s="1"/>
  <c r="G126" s="1"/>
  <c r="G128" s="1"/>
  <c r="G130" s="1"/>
  <c r="G132" s="1"/>
  <c r="F120"/>
  <c r="F122" s="1"/>
  <c r="F124" s="1"/>
  <c r="F126" s="1"/>
  <c r="F128" s="1"/>
  <c r="F130" s="1"/>
  <c r="F132" s="1"/>
  <c r="D120"/>
  <c r="D122" s="1"/>
  <c r="D124" s="1"/>
  <c r="D126" s="1"/>
  <c r="D128" s="1"/>
  <c r="D130" s="1"/>
  <c r="D132" s="1"/>
  <c r="D134" s="1"/>
  <c r="D136" s="1"/>
  <c r="D138" s="1"/>
  <c r="D140" s="1"/>
  <c r="D142" s="1"/>
  <c r="D144" s="1"/>
  <c r="D146" s="1"/>
  <c r="D148" s="1"/>
  <c r="D150" s="1"/>
  <c r="D152" s="1"/>
  <c r="D154" s="1"/>
  <c r="D156" s="1"/>
  <c r="D158" s="1"/>
  <c r="D160" s="1"/>
  <c r="D162" s="1"/>
  <c r="D164" s="1"/>
  <c r="D166" s="1"/>
  <c r="C120"/>
  <c r="C122" s="1"/>
  <c r="C124" s="1"/>
  <c r="C126" s="1"/>
  <c r="C128" s="1"/>
  <c r="C130" s="1"/>
  <c r="C132" s="1"/>
  <c r="C134" s="1"/>
  <c r="C136" s="1"/>
  <c r="C138" s="1"/>
  <c r="C140" s="1"/>
  <c r="C142" s="1"/>
  <c r="C144" s="1"/>
  <c r="C146" s="1"/>
  <c r="C148" s="1"/>
  <c r="C150" s="1"/>
  <c r="C152" s="1"/>
  <c r="C154" s="1"/>
  <c r="C156" s="1"/>
  <c r="C158" s="1"/>
  <c r="C160" s="1"/>
  <c r="C162" s="1"/>
  <c r="C164" s="1"/>
  <c r="C166" s="1"/>
  <c r="G119"/>
  <c r="G121" s="1"/>
  <c r="G123" s="1"/>
  <c r="G125" s="1"/>
  <c r="G127" s="1"/>
  <c r="G129" s="1"/>
  <c r="G131" s="1"/>
  <c r="F119"/>
  <c r="F121" s="1"/>
  <c r="F123" s="1"/>
  <c r="F125" s="1"/>
  <c r="F127" s="1"/>
  <c r="F129" s="1"/>
  <c r="F131" s="1"/>
  <c r="D119"/>
  <c r="D121" s="1"/>
  <c r="D123" s="1"/>
  <c r="D125" s="1"/>
  <c r="D127" s="1"/>
  <c r="D129" s="1"/>
  <c r="D131" s="1"/>
  <c r="D133" s="1"/>
  <c r="D135" s="1"/>
  <c r="D137" s="1"/>
  <c r="D139" s="1"/>
  <c r="D141" s="1"/>
  <c r="D143" s="1"/>
  <c r="D145" s="1"/>
  <c r="D147" s="1"/>
  <c r="D149" s="1"/>
  <c r="D151" s="1"/>
  <c r="D153" s="1"/>
  <c r="D155" s="1"/>
  <c r="D157" s="1"/>
  <c r="D159" s="1"/>
  <c r="D161" s="1"/>
  <c r="D163" s="1"/>
  <c r="D165" s="1"/>
  <c r="C119"/>
  <c r="C121" s="1"/>
  <c r="C123" s="1"/>
  <c r="C125" s="1"/>
  <c r="C127" s="1"/>
  <c r="C129" s="1"/>
  <c r="C131" s="1"/>
  <c r="C133" s="1"/>
  <c r="C135" s="1"/>
  <c r="C137" s="1"/>
  <c r="C139" s="1"/>
  <c r="C141" s="1"/>
  <c r="C143" s="1"/>
  <c r="C145" s="1"/>
  <c r="C147" s="1"/>
  <c r="C149" s="1"/>
  <c r="C151" s="1"/>
  <c r="C153" s="1"/>
  <c r="C155" s="1"/>
  <c r="C157" s="1"/>
  <c r="C159" s="1"/>
  <c r="C161" s="1"/>
  <c r="C163" s="1"/>
  <c r="C165" s="1"/>
</calcChain>
</file>

<file path=xl/sharedStrings.xml><?xml version="1.0" encoding="utf-8"?>
<sst xmlns="http://schemas.openxmlformats.org/spreadsheetml/2006/main" count="516" uniqueCount="81">
  <si>
    <t>A</t>
  </si>
  <si>
    <t>NP</t>
  </si>
  <si>
    <t>m</t>
  </si>
  <si>
    <t>Parametros a ingresar</t>
  </si>
  <si>
    <t>L</t>
  </si>
  <si>
    <t>G</t>
  </si>
  <si>
    <t>x_tope</t>
  </si>
  <si>
    <t>y_tope</t>
  </si>
  <si>
    <t>y_base</t>
  </si>
  <si>
    <t>Factor Eje "Y"</t>
  </si>
  <si>
    <t>Parámetros calculados</t>
  </si>
  <si>
    <t>Parámetros a ingresar</t>
  </si>
  <si>
    <t>Solo modificar las celdas de parámetros a ingresar</t>
  </si>
  <si>
    <t>Si desconoce alguna composición requerida</t>
  </si>
  <si>
    <t>Marcador automático</t>
  </si>
  <si>
    <t>Cálculo de A</t>
  </si>
  <si>
    <t>Parametro calculado</t>
  </si>
  <si>
    <t>Diferencia</t>
  </si>
  <si>
    <t>Iteración (factor eje y)</t>
  </si>
  <si>
    <t xml:space="preserve">En caso de desconocer algun caudal </t>
  </si>
  <si>
    <t>Proponer un A semilla y usar solver</t>
  </si>
  <si>
    <t>MARCADORES</t>
  </si>
  <si>
    <t>Tipo de marcador</t>
  </si>
  <si>
    <t>Notas sobre los marcadores</t>
  </si>
  <si>
    <t>Cálculo eje Y</t>
  </si>
  <si>
    <t>Triángulo</t>
  </si>
  <si>
    <t>Círculo</t>
  </si>
  <si>
    <t>Rombo</t>
  </si>
  <si>
    <t>TRAZADO DE GRÁFICO</t>
  </si>
  <si>
    <t>Las curvas representan el parámetro iso A</t>
  </si>
  <si>
    <t>Las curvas representan el parámetro iso 1/A</t>
  </si>
  <si>
    <t>x_base</t>
  </si>
  <si>
    <t>1/A</t>
  </si>
  <si>
    <t>DESORCIÓN</t>
  </si>
  <si>
    <t>ABSORCIÓN</t>
  </si>
  <si>
    <t>TRAZADO DE Np</t>
  </si>
  <si>
    <t>Factor Y</t>
  </si>
  <si>
    <t>Marcador Verde</t>
  </si>
  <si>
    <t>Marcador Rojo</t>
  </si>
  <si>
    <t>Composición Verde</t>
  </si>
  <si>
    <t>Composicón Roja</t>
  </si>
  <si>
    <t>Caudal Rojo</t>
  </si>
  <si>
    <t>Caudal Verde</t>
  </si>
  <si>
    <t>Caudal Azul</t>
  </si>
  <si>
    <t>Composicón Azul</t>
  </si>
  <si>
    <t>Marcador Azul</t>
  </si>
  <si>
    <t>Caudal Violeta</t>
  </si>
  <si>
    <t>Composición Violeta</t>
  </si>
  <si>
    <t>Marcador Violeta</t>
  </si>
  <si>
    <t>Caudal Naranja</t>
  </si>
  <si>
    <t>Composición Naranja</t>
  </si>
  <si>
    <t>Marcador Naranja</t>
  </si>
  <si>
    <t>Cuadrado</t>
  </si>
  <si>
    <t>Marcador Automático</t>
  </si>
  <si>
    <t>Tipo de Cálculo</t>
  </si>
  <si>
    <t>Cálculo de Factor Eje "Y"</t>
  </si>
  <si>
    <t>Instrucciones</t>
  </si>
  <si>
    <t>1.</t>
  </si>
  <si>
    <t>2.</t>
  </si>
  <si>
    <t>a)</t>
  </si>
  <si>
    <t>b)</t>
  </si>
  <si>
    <t>Según qué dato se desconozca, se debe utilizar la sección correspondiente de la planilla de cálculos. Completar las casillas bajo el título "parámetros a completar"</t>
  </si>
  <si>
    <t>La planilla calculará automáticamente los valores bajo el título "Parámetros Calculados"</t>
  </si>
  <si>
    <t>En caso de desconocer algún caudal. Proponer un valor de "A" y utilizar el Solver para que la celda "Diferencia" tenga un valor mínimo.</t>
  </si>
  <si>
    <t>c)</t>
  </si>
  <si>
    <t>d)</t>
  </si>
  <si>
    <t xml:space="preserve">Se ve en el gráfico como un triángulo (∆) </t>
  </si>
  <si>
    <t>ordenada al origen. Luego se debe utilizar un balance de masa para obtener la composición faltante. Se ve en el gráfico como un círculo (●)</t>
  </si>
  <si>
    <t>Marcador automático. Sirve para fijar un punto a elección automáticamente. Se ve en el gráfico como un rombo (◊).</t>
  </si>
  <si>
    <t>En función de qué parámetro se desconozca, se debe proseguir según:</t>
  </si>
  <si>
    <t>La planilla está dividida en dos solapas. Una para el método de Colburn para Absorción y otra para el método de desorción.</t>
  </si>
  <si>
    <r>
      <t>Cálculo de Nog. La planilla calculará automáticamente el valor de Nog. Se ve en el gráfico como un cuadrado (</t>
    </r>
    <r>
      <rPr>
        <sz val="11"/>
        <color theme="1"/>
        <rFont val="Calibri"/>
        <family val="2"/>
      </rPr>
      <t>□)</t>
    </r>
  </si>
  <si>
    <t>En caso de desconocer alguna composición para un dado Nog. Completar los datos y la planilla calculará automáticamente el factor de la</t>
  </si>
  <si>
    <t>Nog</t>
  </si>
  <si>
    <t>pppp</t>
  </si>
  <si>
    <t>Cálculo de Nog</t>
  </si>
  <si>
    <t>Nog Rojo</t>
  </si>
  <si>
    <t>Nog Verde</t>
  </si>
  <si>
    <t>Nog Azul</t>
  </si>
  <si>
    <t>Nog Violeta</t>
  </si>
  <si>
    <t>Nog Naranja</t>
  </si>
</sst>
</file>

<file path=xl/styles.xml><?xml version="1.0" encoding="utf-8"?>
<styleSheet xmlns="http://schemas.openxmlformats.org/spreadsheetml/2006/main">
  <numFmts count="1">
    <numFmt numFmtId="164" formatCode="0.000"/>
  </numFmts>
  <fonts count="10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i/>
      <sz val="2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1"/>
      <color theme="4"/>
      <name val="Calibri"/>
      <family val="2"/>
      <scheme val="minor"/>
    </font>
    <font>
      <b/>
      <sz val="11"/>
      <color theme="9"/>
      <name val="Calibri"/>
      <family val="2"/>
      <scheme val="minor"/>
    </font>
    <font>
      <b/>
      <sz val="11"/>
      <color theme="7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C74AE"/>
        <bgColor indexed="64"/>
      </patternFill>
    </fill>
    <fill>
      <patternFill patternType="solid">
        <fgColor rgb="FFFBBBE6"/>
        <bgColor indexed="64"/>
      </patternFill>
    </fill>
    <fill>
      <patternFill patternType="solid">
        <fgColor theme="8" tint="0.79998168889431442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/>
    <xf numFmtId="0" fontId="0" fillId="2" borderId="4" xfId="0" applyFill="1" applyBorder="1"/>
    <xf numFmtId="0" fontId="0" fillId="2" borderId="5" xfId="0" applyFill="1" applyBorder="1"/>
    <xf numFmtId="0" fontId="0" fillId="2" borderId="6" xfId="0" applyFill="1" applyBorder="1"/>
    <xf numFmtId="0" fontId="0" fillId="3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164" fontId="0" fillId="0" borderId="16" xfId="0" applyNumberFormat="1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164" fontId="0" fillId="0" borderId="12" xfId="0" applyNumberFormat="1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0" fillId="0" borderId="11" xfId="0" applyBorder="1"/>
    <xf numFmtId="0" fontId="0" fillId="0" borderId="0" xfId="0" applyBorder="1" applyAlignment="1">
      <alignment horizontal="center"/>
    </xf>
    <xf numFmtId="0" fontId="0" fillId="0" borderId="0" xfId="0" applyFill="1" applyBorder="1"/>
    <xf numFmtId="0" fontId="0" fillId="6" borderId="9" xfId="0" applyFill="1" applyBorder="1" applyAlignment="1">
      <alignment horizontal="center"/>
    </xf>
    <xf numFmtId="0" fontId="0" fillId="6" borderId="10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26" xfId="0" applyBorder="1"/>
    <xf numFmtId="0" fontId="0" fillId="0" borderId="13" xfId="0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164" fontId="0" fillId="0" borderId="14" xfId="0" applyNumberFormat="1" applyBorder="1" applyAlignment="1">
      <alignment horizontal="center"/>
    </xf>
    <xf numFmtId="0" fontId="0" fillId="3" borderId="38" xfId="0" applyFill="1" applyBorder="1" applyAlignment="1">
      <alignment horizontal="center"/>
    </xf>
    <xf numFmtId="0" fontId="0" fillId="2" borderId="39" xfId="0" applyFill="1" applyBorder="1" applyAlignment="1">
      <alignment horizontal="center"/>
    </xf>
    <xf numFmtId="0" fontId="0" fillId="3" borderId="40" xfId="0" applyFill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0" fontId="8" fillId="9" borderId="0" xfId="0" applyFont="1" applyFill="1"/>
    <xf numFmtId="0" fontId="0" fillId="9" borderId="0" xfId="0" applyFill="1"/>
    <xf numFmtId="0" fontId="0" fillId="0" borderId="11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4" borderId="22" xfId="0" applyFill="1" applyBorder="1" applyAlignment="1">
      <alignment horizontal="center"/>
    </xf>
    <xf numFmtId="0" fontId="0" fillId="4" borderId="23" xfId="0" applyFill="1" applyBorder="1" applyAlignment="1">
      <alignment horizontal="center"/>
    </xf>
    <xf numFmtId="0" fontId="0" fillId="4" borderId="7" xfId="0" applyFill="1" applyBorder="1" applyAlignment="1">
      <alignment horizontal="center"/>
    </xf>
    <xf numFmtId="0" fontId="0" fillId="4" borderId="8" xfId="0" applyFill="1" applyBorder="1" applyAlignment="1">
      <alignment horizontal="center"/>
    </xf>
    <xf numFmtId="0" fontId="0" fillId="4" borderId="34" xfId="0" applyFill="1" applyBorder="1" applyAlignment="1">
      <alignment horizontal="center"/>
    </xf>
    <xf numFmtId="0" fontId="0" fillId="4" borderId="37" xfId="0" applyFill="1" applyBorder="1" applyAlignment="1">
      <alignment horizontal="center"/>
    </xf>
    <xf numFmtId="0" fontId="0" fillId="4" borderId="24" xfId="0" applyFill="1" applyBorder="1" applyAlignment="1">
      <alignment horizontal="center"/>
    </xf>
    <xf numFmtId="0" fontId="0" fillId="5" borderId="22" xfId="0" applyFill="1" applyBorder="1" applyAlignment="1">
      <alignment horizontal="center"/>
    </xf>
    <xf numFmtId="0" fontId="0" fillId="5" borderId="24" xfId="0" applyFill="1" applyBorder="1" applyAlignment="1">
      <alignment horizontal="center"/>
    </xf>
    <xf numFmtId="0" fontId="0" fillId="5" borderId="23" xfId="0" applyFill="1" applyBorder="1" applyAlignment="1">
      <alignment horizontal="center"/>
    </xf>
    <xf numFmtId="0" fontId="3" fillId="0" borderId="22" xfId="0" applyFont="1" applyFill="1" applyBorder="1" applyAlignment="1">
      <alignment horizontal="center"/>
    </xf>
    <xf numFmtId="0" fontId="3" fillId="0" borderId="23" xfId="0" applyFont="1" applyFill="1" applyBorder="1" applyAlignment="1">
      <alignment horizontal="center"/>
    </xf>
    <xf numFmtId="0" fontId="4" fillId="0" borderId="22" xfId="0" applyFont="1" applyFill="1" applyBorder="1" applyAlignment="1">
      <alignment horizontal="center"/>
    </xf>
    <xf numFmtId="0" fontId="4" fillId="0" borderId="23" xfId="0" applyFont="1" applyFill="1" applyBorder="1" applyAlignment="1">
      <alignment horizontal="center"/>
    </xf>
    <xf numFmtId="0" fontId="5" fillId="0" borderId="22" xfId="0" applyFont="1" applyFill="1" applyBorder="1" applyAlignment="1">
      <alignment horizontal="center"/>
    </xf>
    <xf numFmtId="0" fontId="5" fillId="0" borderId="23" xfId="0" applyFont="1" applyFill="1" applyBorder="1" applyAlignment="1">
      <alignment horizontal="center"/>
    </xf>
    <xf numFmtId="0" fontId="7" fillId="0" borderId="22" xfId="0" applyFont="1" applyFill="1" applyBorder="1" applyAlignment="1">
      <alignment horizontal="center"/>
    </xf>
    <xf numFmtId="0" fontId="7" fillId="0" borderId="23" xfId="0" applyFont="1" applyFill="1" applyBorder="1" applyAlignment="1">
      <alignment horizontal="center"/>
    </xf>
    <xf numFmtId="0" fontId="6" fillId="0" borderId="22" xfId="0" applyFont="1" applyFill="1" applyBorder="1" applyAlignment="1">
      <alignment horizontal="center"/>
    </xf>
    <xf numFmtId="0" fontId="6" fillId="0" borderId="23" xfId="0" applyFont="1" applyFill="1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4" borderId="28" xfId="0" applyFill="1" applyBorder="1" applyAlignment="1">
      <alignment horizontal="center"/>
    </xf>
    <xf numFmtId="0" fontId="0" fillId="4" borderId="29" xfId="0" applyFill="1" applyBorder="1" applyAlignment="1">
      <alignment horizontal="center"/>
    </xf>
    <xf numFmtId="0" fontId="0" fillId="3" borderId="18" xfId="0" applyFill="1" applyBorder="1" applyAlignment="1">
      <alignment horizontal="center"/>
    </xf>
    <xf numFmtId="0" fontId="0" fillId="3" borderId="19" xfId="0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4" borderId="9" xfId="0" applyFill="1" applyBorder="1" applyAlignment="1">
      <alignment horizontal="center"/>
    </xf>
    <xf numFmtId="0" fontId="0" fillId="4" borderId="10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0" fillId="5" borderId="34" xfId="0" applyFill="1" applyBorder="1" applyAlignment="1">
      <alignment horizontal="center"/>
    </xf>
    <xf numFmtId="0" fontId="0" fillId="5" borderId="35" xfId="0" applyFill="1" applyBorder="1" applyAlignment="1">
      <alignment horizontal="center"/>
    </xf>
    <xf numFmtId="0" fontId="0" fillId="5" borderId="37" xfId="0" applyFill="1" applyBorder="1" applyAlignment="1">
      <alignment horizontal="center"/>
    </xf>
    <xf numFmtId="0" fontId="0" fillId="5" borderId="20" xfId="0" applyFill="1" applyBorder="1" applyAlignment="1">
      <alignment horizontal="center"/>
    </xf>
    <xf numFmtId="0" fontId="0" fillId="5" borderId="36" xfId="0" applyFill="1" applyBorder="1" applyAlignment="1">
      <alignment horizontal="center"/>
    </xf>
    <xf numFmtId="0" fontId="0" fillId="5" borderId="21" xfId="0" applyFill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2" borderId="17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7" borderId="22" xfId="0" applyFill="1" applyBorder="1" applyAlignment="1">
      <alignment horizontal="center"/>
    </xf>
    <xf numFmtId="0" fontId="0" fillId="7" borderId="24" xfId="0" applyFill="1" applyBorder="1" applyAlignment="1">
      <alignment horizontal="center"/>
    </xf>
    <xf numFmtId="0" fontId="0" fillId="7" borderId="23" xfId="0" applyFill="1" applyBorder="1" applyAlignment="1">
      <alignment horizontal="center"/>
    </xf>
    <xf numFmtId="0" fontId="0" fillId="0" borderId="26" xfId="0" applyBorder="1" applyAlignment="1">
      <alignment horizontal="center"/>
    </xf>
    <xf numFmtId="0" fontId="1" fillId="8" borderId="22" xfId="0" applyFont="1" applyFill="1" applyBorder="1" applyAlignment="1">
      <alignment horizontal="center" vertical="center"/>
    </xf>
    <xf numFmtId="0" fontId="0" fillId="8" borderId="24" xfId="0" applyFill="1" applyBorder="1" applyAlignment="1">
      <alignment horizontal="center" vertical="center"/>
    </xf>
    <xf numFmtId="0" fontId="0" fillId="8" borderId="23" xfId="0" applyFill="1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12" xfId="0" applyBorder="1" applyAlignment="1">
      <alignment horizontal="center"/>
    </xf>
    <xf numFmtId="0" fontId="2" fillId="8" borderId="28" xfId="0" applyFont="1" applyFill="1" applyBorder="1" applyAlignment="1">
      <alignment horizontal="center" vertical="center"/>
    </xf>
    <xf numFmtId="0" fontId="0" fillId="8" borderId="30" xfId="0" applyFill="1" applyBorder="1" applyAlignment="1">
      <alignment horizontal="center" vertical="center"/>
    </xf>
    <xf numFmtId="0" fontId="0" fillId="8" borderId="29" xfId="0" applyFill="1" applyBorder="1" applyAlignment="1">
      <alignment horizontal="center" vertical="center"/>
    </xf>
    <xf numFmtId="0" fontId="0" fillId="8" borderId="31" xfId="0" applyFill="1" applyBorder="1" applyAlignment="1">
      <alignment horizontal="center" vertical="center"/>
    </xf>
    <xf numFmtId="0" fontId="0" fillId="8" borderId="32" xfId="0" applyFill="1" applyBorder="1" applyAlignment="1">
      <alignment horizontal="center" vertical="center"/>
    </xf>
    <xf numFmtId="0" fontId="0" fillId="8" borderId="33" xfId="0" applyFill="1" applyBorder="1" applyAlignment="1">
      <alignment horizontal="center" vertical="center"/>
    </xf>
    <xf numFmtId="0" fontId="0" fillId="7" borderId="17" xfId="0" applyFill="1" applyBorder="1" applyAlignment="1">
      <alignment horizontal="center"/>
    </xf>
    <xf numFmtId="0" fontId="0" fillId="7" borderId="4" xfId="0" applyFill="1" applyBorder="1" applyAlignment="1">
      <alignment horizontal="center"/>
    </xf>
    <xf numFmtId="0" fontId="0" fillId="7" borderId="5" xfId="0" applyFill="1" applyBorder="1" applyAlignment="1">
      <alignment horizontal="center"/>
    </xf>
    <xf numFmtId="0" fontId="0" fillId="8" borderId="17" xfId="0" applyFill="1" applyBorder="1" applyAlignment="1">
      <alignment horizontal="center"/>
    </xf>
    <xf numFmtId="0" fontId="0" fillId="8" borderId="5" xfId="0" applyFill="1" applyBorder="1" applyAlignment="1">
      <alignment horizontal="center"/>
    </xf>
    <xf numFmtId="0" fontId="0" fillId="8" borderId="22" xfId="0" applyFill="1" applyBorder="1" applyAlignment="1">
      <alignment horizontal="center"/>
    </xf>
    <xf numFmtId="0" fontId="0" fillId="8" borderId="23" xfId="0" applyFill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3" borderId="34" xfId="0" applyFill="1" applyBorder="1" applyAlignment="1">
      <alignment horizontal="center"/>
    </xf>
    <xf numFmtId="0" fontId="0" fillId="3" borderId="37" xfId="0" applyFill="1" applyBorder="1" applyAlignment="1">
      <alignment horizontal="center"/>
    </xf>
    <xf numFmtId="0" fontId="0" fillId="4" borderId="41" xfId="0" applyFill="1" applyBorder="1" applyAlignment="1">
      <alignment horizontal="center"/>
    </xf>
    <xf numFmtId="0" fontId="0" fillId="4" borderId="42" xfId="0" applyFill="1" applyBorder="1" applyAlignment="1">
      <alignment horizontal="center"/>
    </xf>
    <xf numFmtId="0" fontId="0" fillId="0" borderId="41" xfId="0" applyBorder="1" applyAlignment="1">
      <alignment horizontal="center"/>
    </xf>
    <xf numFmtId="0" fontId="0" fillId="0" borderId="42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46" xfId="0" applyBorder="1" applyAlignment="1">
      <alignment horizontal="center"/>
    </xf>
    <xf numFmtId="0" fontId="0" fillId="0" borderId="45" xfId="0" applyBorder="1" applyAlignment="1">
      <alignment horizontal="center"/>
    </xf>
    <xf numFmtId="0" fontId="0" fillId="0" borderId="37" xfId="0" applyBorder="1" applyAlignment="1">
      <alignment horizontal="center"/>
    </xf>
    <xf numFmtId="0" fontId="0" fillId="0" borderId="44" xfId="0" applyBorder="1" applyAlignment="1">
      <alignment horizontal="center"/>
    </xf>
    <xf numFmtId="0" fontId="0" fillId="0" borderId="43" xfId="0" applyBorder="1" applyAlignment="1">
      <alignment horizontal="center"/>
    </xf>
    <xf numFmtId="0" fontId="0" fillId="0" borderId="48" xfId="0" applyBorder="1" applyAlignment="1">
      <alignment horizontal="center"/>
    </xf>
    <xf numFmtId="0" fontId="0" fillId="0" borderId="47" xfId="0" applyBorder="1" applyAlignment="1">
      <alignment horizontal="center"/>
    </xf>
    <xf numFmtId="0" fontId="0" fillId="3" borderId="22" xfId="0" applyFill="1" applyBorder="1" applyAlignment="1">
      <alignment horizontal="center"/>
    </xf>
    <xf numFmtId="0" fontId="0" fillId="3" borderId="23" xfId="0" applyFill="1" applyBorder="1" applyAlignment="1">
      <alignment horizontal="center"/>
    </xf>
    <xf numFmtId="0" fontId="0" fillId="2" borderId="22" xfId="0" applyFill="1" applyBorder="1" applyAlignment="1">
      <alignment horizontal="center"/>
    </xf>
    <xf numFmtId="0" fontId="0" fillId="2" borderId="23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BBBE6"/>
      <color rgb="FFFC74AE"/>
      <color rgb="FFE90567"/>
      <color rgb="FFDF0FD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lang="en-US"/>
            </a:pPr>
            <a:r>
              <a:rPr lang="en-US"/>
              <a:t>Nog</a:t>
            </a:r>
          </a:p>
        </c:rich>
      </c:tx>
      <c:layout>
        <c:manualLayout>
          <c:xMode val="edge"/>
          <c:yMode val="edge"/>
          <c:x val="0.4877268478997473"/>
          <c:y val="9.6604122339821619E-3"/>
        </c:manualLayout>
      </c:layout>
    </c:title>
    <c:plotArea>
      <c:layout>
        <c:manualLayout>
          <c:layoutTarget val="inner"/>
          <c:xMode val="edge"/>
          <c:yMode val="edge"/>
          <c:x val="0.12945309285373274"/>
          <c:y val="5.3511450552565294E-2"/>
          <c:w val="0.80579278914311869"/>
          <c:h val="0.90048832346490759"/>
        </c:manualLayout>
      </c:layout>
      <c:scatterChart>
        <c:scatterStyle val="smoothMarker"/>
        <c:ser>
          <c:idx val="0"/>
          <c:order val="0"/>
          <c:tx>
            <c:v>A=0.3</c:v>
          </c:tx>
          <c:spPr>
            <a:ln>
              <a:solidFill>
                <a:sysClr val="windowText" lastClr="000000"/>
              </a:solidFill>
            </a:ln>
          </c:spPr>
          <c:marker>
            <c:symbol val="none"/>
          </c:marker>
          <c:xVal>
            <c:numRef>
              <c:f>'COLBURN ABSORCIÓN'!$C$88:$C$112</c:f>
              <c:numCache>
                <c:formatCode>General</c:formatCode>
                <c:ptCount val="2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</c:numCache>
            </c:numRef>
          </c:xVal>
          <c:yVal>
            <c:numRef>
              <c:f>'COLBURN ABSORCIÓN'!$D$88:$D$112</c:f>
              <c:numCache>
                <c:formatCode>General</c:formatCode>
                <c:ptCount val="25"/>
                <c:pt idx="0">
                  <c:v>0.72097428866545876</c:v>
                </c:pt>
                <c:pt idx="1">
                  <c:v>0.70198033479645339</c:v>
                </c:pt>
                <c:pt idx="2">
                  <c:v>0.70019154761341074</c:v>
                </c:pt>
                <c:pt idx="3">
                  <c:v>0.7000185701602496</c:v>
                </c:pt>
                <c:pt idx="4">
                  <c:v>0.70000180074184393</c:v>
                </c:pt>
                <c:pt idx="5">
                  <c:v>0.70000017462107456</c:v>
                </c:pt>
                <c:pt idx="6">
                  <c:v>0.70000001693334535</c:v>
                </c:pt>
                <c:pt idx="7">
                  <c:v>0.70000000164205978</c:v>
                </c:pt>
                <c:pt idx="8">
                  <c:v>0.7000000001592338</c:v>
                </c:pt>
                <c:pt idx="9">
                  <c:v>0.70000000001544127</c:v>
                </c:pt>
                <c:pt idx="10">
                  <c:v>0.70000000000149742</c:v>
                </c:pt>
                <c:pt idx="11">
                  <c:v>0.70000000000014517</c:v>
                </c:pt>
                <c:pt idx="12">
                  <c:v>0.70000000000001406</c:v>
                </c:pt>
                <c:pt idx="13">
                  <c:v>0.7000000000000014</c:v>
                </c:pt>
                <c:pt idx="14">
                  <c:v>0.70000000000000007</c:v>
                </c:pt>
                <c:pt idx="15">
                  <c:v>0.70000000000000007</c:v>
                </c:pt>
                <c:pt idx="16">
                  <c:v>0.70000000000000007</c:v>
                </c:pt>
                <c:pt idx="17">
                  <c:v>0.70000000000000007</c:v>
                </c:pt>
                <c:pt idx="18">
                  <c:v>0.70000000000000007</c:v>
                </c:pt>
                <c:pt idx="19">
                  <c:v>0.70000000000000007</c:v>
                </c:pt>
                <c:pt idx="20">
                  <c:v>0.70000000000000007</c:v>
                </c:pt>
                <c:pt idx="21">
                  <c:v>0.70000000000000007</c:v>
                </c:pt>
                <c:pt idx="22">
                  <c:v>0.70000000000000007</c:v>
                </c:pt>
                <c:pt idx="23">
                  <c:v>0.70000000000000007</c:v>
                </c:pt>
                <c:pt idx="24">
                  <c:v>0.70000000000000007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659F-4196-BD1C-68B6F2564059}"/>
            </c:ext>
          </c:extLst>
        </c:ser>
        <c:ser>
          <c:idx val="1"/>
          <c:order val="1"/>
          <c:tx>
            <c:v>A=0.5</c:v>
          </c:tx>
          <c:spPr>
            <a:ln>
              <a:solidFill>
                <a:sysClr val="windowText" lastClr="000000"/>
              </a:solidFill>
            </a:ln>
          </c:spPr>
          <c:marker>
            <c:symbol val="none"/>
          </c:marker>
          <c:xVal>
            <c:numRef>
              <c:f>'COLBURN ABSORCIÓN'!$C$88:$C$112</c:f>
              <c:numCache>
                <c:formatCode>General</c:formatCode>
                <c:ptCount val="2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</c:numCache>
            </c:numRef>
          </c:xVal>
          <c:yVal>
            <c:numRef>
              <c:f>'COLBURN ABSORCIÓN'!$E$88:$E$112</c:f>
              <c:numCache>
                <c:formatCode>General</c:formatCode>
                <c:ptCount val="25"/>
                <c:pt idx="0">
                  <c:v>0.61269983678028206</c:v>
                </c:pt>
                <c:pt idx="1">
                  <c:v>0.53628944174787696</c:v>
                </c:pt>
                <c:pt idx="2">
                  <c:v>0.51276452113518622</c:v>
                </c:pt>
                <c:pt idx="3">
                  <c:v>0.50462123011317084</c:v>
                </c:pt>
                <c:pt idx="4">
                  <c:v>0.50169018092451545</c:v>
                </c:pt>
                <c:pt idx="5">
                  <c:v>0.50062045702376567</c:v>
                </c:pt>
                <c:pt idx="6">
                  <c:v>0.50022807447989115</c:v>
                </c:pt>
                <c:pt idx="7">
                  <c:v>0.50008387972623225</c:v>
                </c:pt>
                <c:pt idx="8">
                  <c:v>0.50003085435488659</c:v>
                </c:pt>
                <c:pt idx="9">
                  <c:v>0.50001135024009069</c:v>
                </c:pt>
                <c:pt idx="10">
                  <c:v>0.50000417546006615</c:v>
                </c:pt>
                <c:pt idx="11">
                  <c:v>0.50000153605780728</c:v>
                </c:pt>
                <c:pt idx="12">
                  <c:v>0.5000005650829904</c:v>
                </c:pt>
                <c:pt idx="13">
                  <c:v>0.50000020788226618</c:v>
                </c:pt>
                <c:pt idx="14">
                  <c:v>0.50000007647559186</c:v>
                </c:pt>
                <c:pt idx="15">
                  <c:v>0.50000002813379529</c:v>
                </c:pt>
                <c:pt idx="16">
                  <c:v>0.50000001034984454</c:v>
                </c:pt>
                <c:pt idx="17">
                  <c:v>0.50000000380749499</c:v>
                </c:pt>
                <c:pt idx="18">
                  <c:v>0.50000000140069911</c:v>
                </c:pt>
                <c:pt idx="19">
                  <c:v>0.50000000051528848</c:v>
                </c:pt>
                <c:pt idx="20">
                  <c:v>0.50000000018956403</c:v>
                </c:pt>
                <c:pt idx="21">
                  <c:v>0.50000000006973666</c:v>
                </c:pt>
                <c:pt idx="22">
                  <c:v>0.5000000000256547</c:v>
                </c:pt>
                <c:pt idx="23">
                  <c:v>0.50000000000943778</c:v>
                </c:pt>
                <c:pt idx="24">
                  <c:v>0.500000000003472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659F-4196-BD1C-68B6F2564059}"/>
            </c:ext>
          </c:extLst>
        </c:ser>
        <c:ser>
          <c:idx val="2"/>
          <c:order val="2"/>
          <c:tx>
            <c:v>A=0.6</c:v>
          </c:tx>
          <c:spPr>
            <a:ln>
              <a:solidFill>
                <a:sysClr val="windowText" lastClr="000000"/>
              </a:solidFill>
            </a:ln>
          </c:spPr>
          <c:marker>
            <c:symbol val="none"/>
          </c:marker>
          <c:xVal>
            <c:numRef>
              <c:f>'COLBURN ABSORCIÓN'!$C$88:$C$112</c:f>
              <c:numCache>
                <c:formatCode>General</c:formatCode>
                <c:ptCount val="2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</c:numCache>
            </c:numRef>
          </c:xVal>
          <c:yVal>
            <c:numRef>
              <c:f>'COLBURN ABSORCIÓN'!$F$88:$F$112</c:f>
              <c:numCache>
                <c:formatCode>General</c:formatCode>
                <c:ptCount val="25"/>
                <c:pt idx="0">
                  <c:v>0.57807667736298096</c:v>
                </c:pt>
                <c:pt idx="1">
                  <c:v>0.47514870296925749</c:v>
                </c:pt>
                <c:pt idx="2">
                  <c:v>0.43535101146649863</c:v>
                </c:pt>
                <c:pt idx="3">
                  <c:v>0.41740149797491877</c:v>
                </c:pt>
                <c:pt idx="4">
                  <c:v>0.40874902602098101</c:v>
                </c:pt>
                <c:pt idx="5">
                  <c:v>0.40444459671030747</c:v>
                </c:pt>
                <c:pt idx="6">
                  <c:v>0.40226966075046144</c:v>
                </c:pt>
                <c:pt idx="7">
                  <c:v>0.40116207426037048</c:v>
                </c:pt>
                <c:pt idx="8">
                  <c:v>0.400595786606809</c:v>
                </c:pt>
                <c:pt idx="9">
                  <c:v>0.40030566551247942</c:v>
                </c:pt>
                <c:pt idx="10">
                  <c:v>0.40015687557591412</c:v>
                </c:pt>
                <c:pt idx="11">
                  <c:v>0.40008052723902415</c:v>
                </c:pt>
                <c:pt idx="12">
                  <c:v>0.40004134001348085</c:v>
                </c:pt>
                <c:pt idx="13">
                  <c:v>0.40002122360332198</c:v>
                </c:pt>
                <c:pt idx="14">
                  <c:v>0.40001089627995723</c:v>
                </c:pt>
                <c:pt idx="15">
                  <c:v>0.4000055942625127</c:v>
                </c:pt>
                <c:pt idx="16">
                  <c:v>0.40000287217059671</c:v>
                </c:pt>
                <c:pt idx="17">
                  <c:v>0.40000147461640106</c:v>
                </c:pt>
                <c:pt idx="18">
                  <c:v>0.40000075709194621</c:v>
                </c:pt>
                <c:pt idx="19">
                  <c:v>0.40000038870360788</c:v>
                </c:pt>
                <c:pt idx="20">
                  <c:v>0.40000019956699223</c:v>
                </c:pt>
                <c:pt idx="21">
                  <c:v>0.40000010246108531</c:v>
                </c:pt>
                <c:pt idx="22">
                  <c:v>0.40000005260526872</c:v>
                </c:pt>
                <c:pt idx="23">
                  <c:v>0.40000002700844378</c:v>
                </c:pt>
                <c:pt idx="24">
                  <c:v>0.40000001386659695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2-659F-4196-BD1C-68B6F2564059}"/>
            </c:ext>
          </c:extLst>
        </c:ser>
        <c:ser>
          <c:idx val="3"/>
          <c:order val="3"/>
          <c:tx>
            <c:v>A=0.7</c:v>
          </c:tx>
          <c:spPr>
            <a:ln>
              <a:solidFill>
                <a:sysClr val="windowText" lastClr="000000"/>
              </a:solidFill>
            </a:ln>
          </c:spPr>
          <c:marker>
            <c:symbol val="none"/>
          </c:marker>
          <c:xVal>
            <c:numRef>
              <c:f>'COLBURN ABSORCIÓN'!$C$88:$C$112</c:f>
              <c:numCache>
                <c:formatCode>General</c:formatCode>
                <c:ptCount val="2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</c:numCache>
            </c:numRef>
          </c:xVal>
          <c:yVal>
            <c:numRef>
              <c:f>'COLBURN ABSORCIÓN'!$G$88:$G$112</c:f>
              <c:numCache>
                <c:formatCode>General</c:formatCode>
                <c:ptCount val="25"/>
                <c:pt idx="0">
                  <c:v>0.55147802940918</c:v>
                </c:pt>
                <c:pt idx="1">
                  <c:v>0.42677955921439792</c:v>
                </c:pt>
                <c:pt idx="2">
                  <c:v>0.3719855835032187</c:v>
                </c:pt>
                <c:pt idx="3">
                  <c:v>0.34327480767091972</c:v>
                </c:pt>
                <c:pt idx="4">
                  <c:v>0.32684132629200158</c:v>
                </c:pt>
                <c:pt idx="5">
                  <c:v>0.31695667528001298</c:v>
                </c:pt>
                <c:pt idx="6">
                  <c:v>0.31083281834452631</c:v>
                </c:pt>
                <c:pt idx="7">
                  <c:v>0.30696920430536373</c:v>
                </c:pt>
                <c:pt idx="8">
                  <c:v>0.30450354529080165</c:v>
                </c:pt>
                <c:pt idx="9">
                  <c:v>0.30291851407768045</c:v>
                </c:pt>
                <c:pt idx="10">
                  <c:v>0.30189480888942111</c:v>
                </c:pt>
                <c:pt idx="11">
                  <c:v>0.30123164103323008</c:v>
                </c:pt>
                <c:pt idx="12">
                  <c:v>0.30080119256211496</c:v>
                </c:pt>
                <c:pt idx="13">
                  <c:v>0.30052144272620473</c:v>
                </c:pt>
                <c:pt idx="14">
                  <c:v>0.30033948248314157</c:v>
                </c:pt>
                <c:pt idx="15">
                  <c:v>0.30022106495323336</c:v>
                </c:pt>
                <c:pt idx="16">
                  <c:v>0.30014397336541648</c:v>
                </c:pt>
                <c:pt idx="17">
                  <c:v>0.30009377418708932</c:v>
                </c:pt>
                <c:pt idx="18">
                  <c:v>0.30006108151301986</c:v>
                </c:pt>
                <c:pt idx="19">
                  <c:v>0.30003978805956477</c:v>
                </c:pt>
                <c:pt idx="20">
                  <c:v>0.30002591829785868</c:v>
                </c:pt>
                <c:pt idx="21">
                  <c:v>0.30001688368309992</c:v>
                </c:pt>
                <c:pt idx="22">
                  <c:v>0.30001099847485313</c:v>
                </c:pt>
                <c:pt idx="23">
                  <c:v>0.30000716474453576</c:v>
                </c:pt>
                <c:pt idx="24">
                  <c:v>0.30000466735557446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3-659F-4196-BD1C-68B6F2564059}"/>
            </c:ext>
          </c:extLst>
        </c:ser>
        <c:ser>
          <c:idx val="4"/>
          <c:order val="4"/>
          <c:tx>
            <c:v>A=0.8</c:v>
          </c:tx>
          <c:spPr>
            <a:ln>
              <a:solidFill>
                <a:sysClr val="windowText" lastClr="000000"/>
              </a:solidFill>
            </a:ln>
          </c:spPr>
          <c:marker>
            <c:symbol val="none"/>
          </c:marker>
          <c:xVal>
            <c:numRef>
              <c:f>'COLBURN ABSORCIÓN'!$C$88:$C$112</c:f>
              <c:numCache>
                <c:formatCode>General</c:formatCode>
                <c:ptCount val="2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</c:numCache>
            </c:numRef>
          </c:xVal>
          <c:yVal>
            <c:numRef>
              <c:f>'COLBURN ABSORCIÓN'!$H$88:$H$112</c:f>
              <c:numCache>
                <c:formatCode>General</c:formatCode>
                <c:ptCount val="25"/>
                <c:pt idx="0">
                  <c:v>0.5305611533685648</c:v>
                </c:pt>
                <c:pt idx="1">
                  <c:v>0.38851889957702207</c:v>
                </c:pt>
                <c:pt idx="2">
                  <c:v>0.32148822929518267</c:v>
                </c:pt>
                <c:pt idx="3">
                  <c:v>0.28340797354501757</c:v>
                </c:pt>
                <c:pt idx="4">
                  <c:v>0.25947197161470792</c:v>
                </c:pt>
                <c:pt idx="5">
                  <c:v>0.2434583140898719</c:v>
                </c:pt>
                <c:pt idx="6">
                  <c:v>0.23229320501820494</c:v>
                </c:pt>
                <c:pt idx="7">
                  <c:v>0.22428268899182188</c:v>
                </c:pt>
                <c:pt idx="8">
                  <c:v>0.21841676623388953</c:v>
                </c:pt>
                <c:pt idx="9">
                  <c:v>0.21405667339270096</c:v>
                </c:pt>
                <c:pt idx="10">
                  <c:v>0.21077975936130625</c:v>
                </c:pt>
                <c:pt idx="11">
                  <c:v>0.20829637259451284</c:v>
                </c:pt>
                <c:pt idx="12">
                  <c:v>0.20640247393713607</c:v>
                </c:pt>
                <c:pt idx="13">
                  <c:v>0.20495119177675505</c:v>
                </c:pt>
                <c:pt idx="14">
                  <c:v>0.20383499162365348</c:v>
                </c:pt>
                <c:pt idx="15">
                  <c:v>0.20297407996188394</c:v>
                </c:pt>
                <c:pt idx="16">
                  <c:v>0.20230862200486782</c:v>
                </c:pt>
                <c:pt idx="17">
                  <c:v>0.20179337754607968</c:v>
                </c:pt>
                <c:pt idx="18">
                  <c:v>0.20139391904265519</c:v>
                </c:pt>
                <c:pt idx="19">
                  <c:v>0.20108391420502567</c:v>
                </c:pt>
                <c:pt idx="20">
                  <c:v>0.20084314246836171</c:v>
                </c:pt>
                <c:pt idx="21">
                  <c:v>0.20065602826019954</c:v>
                </c:pt>
                <c:pt idx="22">
                  <c:v>0.20051054488941739</c:v>
                </c:pt>
                <c:pt idx="23">
                  <c:v>0.20039738837009649</c:v>
                </c:pt>
                <c:pt idx="24">
                  <c:v>0.20030935041122114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4-659F-4196-BD1C-68B6F2564059}"/>
            </c:ext>
          </c:extLst>
        </c:ser>
        <c:ser>
          <c:idx val="5"/>
          <c:order val="5"/>
          <c:tx>
            <c:v>A=0.9</c:v>
          </c:tx>
          <c:spPr>
            <a:ln>
              <a:solidFill>
                <a:sysClr val="windowText" lastClr="000000"/>
              </a:solidFill>
            </a:ln>
          </c:spPr>
          <c:marker>
            <c:symbol val="none"/>
          </c:marker>
          <c:xVal>
            <c:numRef>
              <c:f>'COLBURN ABSORCIÓN'!$C$88:$C$112</c:f>
              <c:numCache>
                <c:formatCode>General</c:formatCode>
                <c:ptCount val="2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</c:numCache>
            </c:numRef>
          </c:xVal>
          <c:yVal>
            <c:numRef>
              <c:f>'COLBURN ABSORCIÓN'!$I$88:$I$112</c:f>
              <c:numCache>
                <c:formatCode>General</c:formatCode>
                <c:ptCount val="25"/>
                <c:pt idx="0">
                  <c:v>0.51375682840388426</c:v>
                </c:pt>
                <c:pt idx="1">
                  <c:v>0.35799137677458259</c:v>
                </c:pt>
                <c:pt idx="2">
                  <c:v>0.28159351026029406</c:v>
                </c:pt>
                <c:pt idx="3">
                  <c:v>0.23644147051542946</c:v>
                </c:pt>
                <c:pt idx="4">
                  <c:v>0.2067730919303388</c:v>
                </c:pt>
                <c:pt idx="5">
                  <c:v>0.18589966200716715</c:v>
                </c:pt>
                <c:pt idx="6">
                  <c:v>0.17049811207152865</c:v>
                </c:pt>
                <c:pt idx="7">
                  <c:v>0.15873042616736135</c:v>
                </c:pt>
                <c:pt idx="8">
                  <c:v>0.14949727736996254</c:v>
                </c:pt>
                <c:pt idx="9">
                  <c:v>0.14210069801390882</c:v>
                </c:pt>
                <c:pt idx="10">
                  <c:v>0.13607614683080749</c:v>
                </c:pt>
                <c:pt idx="11">
                  <c:v>0.13110239435747481</c:v>
                </c:pt>
                <c:pt idx="12">
                  <c:v>0.12695017280017154</c:v>
                </c:pt>
                <c:pt idx="13">
                  <c:v>0.12345143736240434</c:v>
                </c:pt>
                <c:pt idx="14">
                  <c:v>0.12048019200552607</c:v>
                </c:pt>
                <c:pt idx="15">
                  <c:v>0.11794010305263272</c:v>
                </c:pt>
                <c:pt idx="16">
                  <c:v>0.11575625311315525</c:v>
                </c:pt>
                <c:pt idx="17">
                  <c:v>0.11386950561497404</c:v>
                </c:pt>
                <c:pt idx="18">
                  <c:v>0.11223256372278771</c:v>
                </c:pt>
                <c:pt idx="19">
                  <c:v>0.11080715733977405</c:v>
                </c:pt>
                <c:pt idx="20">
                  <c:v>0.10956199832243488</c:v>
                </c:pt>
                <c:pt idx="21">
                  <c:v>0.10847126951111133</c:v>
                </c:pt>
                <c:pt idx="22">
                  <c:v>0.10751349149692356</c:v>
                </c:pt>
                <c:pt idx="23">
                  <c:v>0.10667066111034844</c:v>
                </c:pt>
                <c:pt idx="24">
                  <c:v>0.10592758831555636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5-659F-4196-BD1C-68B6F2564059}"/>
            </c:ext>
          </c:extLst>
        </c:ser>
        <c:ser>
          <c:idx val="25"/>
          <c:order val="6"/>
          <c:tx>
            <c:v>A=1</c:v>
          </c:tx>
          <c:spPr>
            <a:ln>
              <a:solidFill>
                <a:sysClr val="windowText" lastClr="000000"/>
              </a:solidFill>
            </a:ln>
          </c:spPr>
          <c:marker>
            <c:symbol val="none"/>
          </c:marker>
          <c:xVal>
            <c:numRef>
              <c:f>'COLBURN ABSORCIÓN'!$C$88:$C$112</c:f>
              <c:numCache>
                <c:formatCode>General</c:formatCode>
                <c:ptCount val="2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</c:numCache>
            </c:numRef>
          </c:xVal>
          <c:yVal>
            <c:numRef>
              <c:f>'COLBURN ABSORCIÓN'!$AA$88:$AA$112</c:f>
              <c:numCache>
                <c:formatCode>General</c:formatCode>
                <c:ptCount val="25"/>
                <c:pt idx="0">
                  <c:v>0.49999999722444238</c:v>
                </c:pt>
                <c:pt idx="1">
                  <c:v>0.33333333086617101</c:v>
                </c:pt>
                <c:pt idx="2">
                  <c:v>0.24999999653055305</c:v>
                </c:pt>
                <c:pt idx="3">
                  <c:v>0.19999999644728633</c:v>
                </c:pt>
                <c:pt idx="4">
                  <c:v>0.16666666327431853</c:v>
                </c:pt>
                <c:pt idx="5">
                  <c:v>0.14285713923192483</c:v>
                </c:pt>
                <c:pt idx="6">
                  <c:v>0.12499999601013606</c:v>
                </c:pt>
                <c:pt idx="7">
                  <c:v>0.11111110727330319</c:v>
                </c:pt>
                <c:pt idx="8">
                  <c:v>9.9999995892174912E-2</c:v>
                </c:pt>
                <c:pt idx="9">
                  <c:v>9.0909086688408455E-2</c:v>
                </c:pt>
                <c:pt idx="10">
                  <c:v>8.3333329092898312E-2</c:v>
                </c:pt>
                <c:pt idx="11">
                  <c:v>7.6923072718682192E-2</c:v>
                </c:pt>
                <c:pt idx="12">
                  <c:v>7.1428567066981169E-2</c:v>
                </c:pt>
                <c:pt idx="13">
                  <c:v>6.6666662324461265E-2</c:v>
                </c:pt>
                <c:pt idx="14">
                  <c:v>6.2499995619823452E-2</c:v>
                </c:pt>
                <c:pt idx="15">
                  <c:v>5.8823524955506461E-2</c:v>
                </c:pt>
                <c:pt idx="16">
                  <c:v>5.555555106669114E-2</c:v>
                </c:pt>
                <c:pt idx="17">
                  <c:v>5.2631574457270069E-2</c:v>
                </c:pt>
                <c:pt idx="18">
                  <c:v>4.9999995475841504E-2</c:v>
                </c:pt>
                <c:pt idx="19">
                  <c:v>4.7619043087525424E-2</c:v>
                </c:pt>
                <c:pt idx="20">
                  <c:v>4.5454540889785879E-2</c:v>
                </c:pt>
                <c:pt idx="21">
                  <c:v>4.3478256294355422E-2</c:v>
                </c:pt>
                <c:pt idx="22">
                  <c:v>4.166666206001253E-2</c:v>
                </c:pt>
                <c:pt idx="23">
                  <c:v>3.9999995381472669E-2</c:v>
                </c:pt>
                <c:pt idx="24">
                  <c:v>3.8461533846558614E-2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6-659F-4196-BD1C-68B6F2564059}"/>
            </c:ext>
          </c:extLst>
        </c:ser>
        <c:ser>
          <c:idx val="6"/>
          <c:order val="7"/>
          <c:tx>
            <c:v>A=1.1</c:v>
          </c:tx>
          <c:spPr>
            <a:ln>
              <a:solidFill>
                <a:sysClr val="windowText" lastClr="000000"/>
              </a:solidFill>
            </a:ln>
          </c:spPr>
          <c:marker>
            <c:symbol val="none"/>
          </c:marker>
          <c:xVal>
            <c:numRef>
              <c:f>'COLBURN ABSORCIÓN'!$C$88:$C$112</c:f>
              <c:numCache>
                <c:formatCode>General</c:formatCode>
                <c:ptCount val="2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</c:numCache>
            </c:numRef>
          </c:xVal>
          <c:yVal>
            <c:numRef>
              <c:f>'COLBURN ABSORCIÓN'!$K$88:$K$112</c:f>
              <c:numCache>
                <c:formatCode>General</c:formatCode>
                <c:ptCount val="25"/>
                <c:pt idx="0">
                  <c:v>0.48855228234114662</c:v>
                </c:pt>
                <c:pt idx="1">
                  <c:v>0.31315006799233513</c:v>
                </c:pt>
                <c:pt idx="2">
                  <c:v>0.22477155473322974</c:v>
                </c:pt>
                <c:pt idx="3">
                  <c:v>0.17170149521278744</c:v>
                </c:pt>
                <c:pt idx="4">
                  <c:v>0.1364251243337293</c:v>
                </c:pt>
                <c:pt idx="5">
                  <c:v>0.11136704237315224</c:v>
                </c:pt>
                <c:pt idx="6">
                  <c:v>9.2716487608670503E-2</c:v>
                </c:pt>
                <c:pt idx="7">
                  <c:v>7.8347070617271336E-2</c:v>
                </c:pt>
                <c:pt idx="8">
                  <c:v>6.697865559801354E-2</c:v>
                </c:pt>
                <c:pt idx="9">
                  <c:v>5.7794395053140872E-2</c:v>
                </c:pt>
                <c:pt idx="10">
                  <c:v>5.0248478441866758E-2</c:v>
                </c:pt>
                <c:pt idx="11">
                  <c:v>4.3962283581031748E-2</c:v>
                </c:pt>
                <c:pt idx="12">
                  <c:v>3.8664881651229395E-2</c:v>
                </c:pt>
                <c:pt idx="13">
                  <c:v>3.4157263962405232E-2</c:v>
                </c:pt>
                <c:pt idx="14">
                  <c:v>3.0289943436489972E-2</c:v>
                </c:pt>
                <c:pt idx="15">
                  <c:v>2.6948439135001112E-2</c:v>
                </c:pt>
                <c:pt idx="16">
                  <c:v>2.4043586357557604E-2</c:v>
                </c:pt>
                <c:pt idx="17">
                  <c:v>2.1504898925398856E-2</c:v>
                </c:pt>
                <c:pt idx="18">
                  <c:v>1.927591790851102E-2</c:v>
                </c:pt>
                <c:pt idx="19">
                  <c:v>1.7310886121367827E-2</c:v>
                </c:pt>
                <c:pt idx="20">
                  <c:v>1.5572327434012512E-2</c:v>
                </c:pt>
                <c:pt idx="21">
                  <c:v>1.4029256060145465E-2</c:v>
                </c:pt>
                <c:pt idx="22">
                  <c:v>1.2655832416261423E-2</c:v>
                </c:pt>
                <c:pt idx="23">
                  <c:v>1.1430340726367118E-2</c:v>
                </c:pt>
                <c:pt idx="24">
                  <c:v>1.0334401887191376E-2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7-659F-4196-BD1C-68B6F2564059}"/>
            </c:ext>
          </c:extLst>
        </c:ser>
        <c:ser>
          <c:idx val="7"/>
          <c:order val="8"/>
          <c:tx>
            <c:v>A=1.2</c:v>
          </c:tx>
          <c:spPr>
            <a:ln>
              <a:solidFill>
                <a:sysClr val="windowText" lastClr="000000"/>
              </a:solidFill>
            </a:ln>
          </c:spPr>
          <c:marker>
            <c:symbol val="none"/>
          </c:marker>
          <c:xVal>
            <c:numRef>
              <c:f>'COLBURN ABSORCIÓN'!$C$88:$C$112</c:f>
              <c:numCache>
                <c:formatCode>General</c:formatCode>
                <c:ptCount val="2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</c:numCache>
            </c:numRef>
          </c:xVal>
          <c:yVal>
            <c:numRef>
              <c:f>'COLBURN ABSORCIÓN'!$L$88:$L$112</c:f>
              <c:numCache>
                <c:formatCode>General</c:formatCode>
                <c:ptCount val="25"/>
                <c:pt idx="0">
                  <c:v>0.47888993836524868</c:v>
                </c:pt>
                <c:pt idx="1">
                  <c:v>0.29641270520503871</c:v>
                </c:pt>
                <c:pt idx="2">
                  <c:v>0.20440168296442826</c:v>
                </c:pt>
                <c:pt idx="3">
                  <c:v>0.149557215382119</c:v>
                </c:pt>
                <c:pt idx="4">
                  <c:v>0.11356080253206392</c:v>
                </c:pt>
                <c:pt idx="5">
                  <c:v>8.8419745737164712E-2</c:v>
                </c:pt>
                <c:pt idx="6">
                  <c:v>7.008875843246791E-2</c:v>
                </c:pt>
                <c:pt idx="7">
                  <c:v>5.6299942865468064E-2</c:v>
                </c:pt>
                <c:pt idx="8">
                  <c:v>4.5682679727799415E-2</c:v>
                </c:pt>
                <c:pt idx="9">
                  <c:v>3.7359518446515902E-2</c:v>
                </c:pt>
                <c:pt idx="10">
                  <c:v>3.0742550292063419E-2</c:v>
                </c:pt>
                <c:pt idx="11">
                  <c:v>2.5423080356797405E-2</c:v>
                </c:pt>
                <c:pt idx="12">
                  <c:v>2.1108255082952838E-2</c:v>
                </c:pt>
                <c:pt idx="13">
                  <c:v>1.7582865537271196E-2</c:v>
                </c:pt>
                <c:pt idx="14">
                  <c:v>1.4685373847359776E-2</c:v>
                </c:pt>
                <c:pt idx="15">
                  <c:v>1.2292336861049403E-2</c:v>
                </c:pt>
                <c:pt idx="16">
                  <c:v>1.030797767070483E-2</c:v>
                </c:pt>
                <c:pt idx="17">
                  <c:v>8.6570176701485733E-3</c:v>
                </c:pt>
                <c:pt idx="18">
                  <c:v>7.279633704588599E-3</c:v>
                </c:pt>
                <c:pt idx="19">
                  <c:v>6.1278358712968167E-3</c:v>
                </c:pt>
                <c:pt idx="20">
                  <c:v>5.1628168708773353E-3</c:v>
                </c:pt>
                <c:pt idx="21">
                  <c:v>4.3529795607422017E-3</c:v>
                </c:pt>
                <c:pt idx="22">
                  <c:v>3.6724468651394022E-3</c:v>
                </c:pt>
                <c:pt idx="23">
                  <c:v>3.0999206711189802E-3</c:v>
                </c:pt>
                <c:pt idx="24">
                  <c:v>2.6177972205509844E-3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8-659F-4196-BD1C-68B6F2564059}"/>
            </c:ext>
          </c:extLst>
        </c:ser>
        <c:ser>
          <c:idx val="8"/>
          <c:order val="9"/>
          <c:tx>
            <c:v>A=1.3</c:v>
          </c:tx>
          <c:spPr>
            <a:ln>
              <a:solidFill>
                <a:sysClr val="windowText" lastClr="000000"/>
              </a:solidFill>
            </a:ln>
          </c:spPr>
          <c:marker>
            <c:symbol val="none"/>
          </c:marker>
          <c:xVal>
            <c:numRef>
              <c:f>'COLBURN ABSORCIÓN'!$C$88:$C$112</c:f>
              <c:numCache>
                <c:formatCode>General</c:formatCode>
                <c:ptCount val="2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</c:numCache>
            </c:numRef>
          </c:xVal>
          <c:y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9-659F-4196-BD1C-68B6F2564059}"/>
            </c:ext>
          </c:extLst>
        </c:ser>
        <c:ser>
          <c:idx val="9"/>
          <c:order val="10"/>
          <c:tx>
            <c:v>A=1.4</c:v>
          </c:tx>
          <c:spPr>
            <a:ln>
              <a:solidFill>
                <a:sysClr val="windowText" lastClr="000000"/>
              </a:solidFill>
            </a:ln>
          </c:spPr>
          <c:marker>
            <c:symbol val="none"/>
          </c:marker>
          <c:xVal>
            <c:numRef>
              <c:f>'COLBURN ABSORCIÓN'!$C$88:$C$112</c:f>
              <c:numCache>
                <c:formatCode>General</c:formatCode>
                <c:ptCount val="2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</c:numCache>
            </c:numRef>
          </c:xVal>
          <c:yVal>
            <c:numRef>
              <c:f>'COLBURN ABSORCIÓN'!$O$88:$O$112</c:f>
              <c:numCache>
                <c:formatCode>General</c:formatCode>
                <c:ptCount val="25"/>
                <c:pt idx="0">
                  <c:v>0.46350099082191354</c:v>
                </c:pt>
                <c:pt idx="1">
                  <c:v>0.27043235912895264</c:v>
                </c:pt>
                <c:pt idx="2">
                  <c:v>0.17398976393657509</c:v>
                </c:pt>
                <c:pt idx="3">
                  <c:v>0.11799407700950672</c:v>
                </c:pt>
                <c:pt idx="4">
                  <c:v>8.2613435774315014E-2</c:v>
                </c:pt>
                <c:pt idx="5">
                  <c:v>5.9051127865273126E-2</c:v>
                </c:pt>
                <c:pt idx="6">
                  <c:v>4.2805110775280139E-2</c:v>
                </c:pt>
                <c:pt idx="7">
                  <c:v>3.1333744548868302E-2</c:v>
                </c:pt>
                <c:pt idx="8">
                  <c:v>2.3096949188272382E-2</c:v>
                </c:pt>
                <c:pt idx="9">
                  <c:v>1.7111280995457334E-2</c:v>
                </c:pt>
                <c:pt idx="10">
                  <c:v>1.2723471386448583E-2</c:v>
                </c:pt>
                <c:pt idx="11">
                  <c:v>9.486408083219721E-3</c:v>
                </c:pt>
                <c:pt idx="12">
                  <c:v>7.0870494140137345E-3</c:v>
                </c:pt>
                <c:pt idx="13">
                  <c:v>5.3024089739289564E-3</c:v>
                </c:pt>
                <c:pt idx="14">
                  <c:v>3.9715559588832895E-3</c:v>
                </c:pt>
                <c:pt idx="15">
                  <c:v>2.9771877479738882E-3</c:v>
                </c:pt>
                <c:pt idx="16">
                  <c:v>2.2331582123541437E-3</c:v>
                </c:pt>
                <c:pt idx="17">
                  <c:v>1.6758424966656345E-3</c:v>
                </c:pt>
                <c:pt idx="18">
                  <c:v>1.2580476883077365E-3</c:v>
                </c:pt>
                <c:pt idx="19">
                  <c:v>9.4465589663433414E-4</c:v>
                </c:pt>
                <c:pt idx="20">
                  <c:v>7.0947105255882528E-4</c:v>
                </c:pt>
                <c:pt idx="21">
                  <c:v>5.3291647695350233E-4</c:v>
                </c:pt>
                <c:pt idx="22">
                  <c:v>4.0034207642773533E-4</c:v>
                </c:pt>
                <c:pt idx="23">
                  <c:v>3.0077316701177328E-4</c:v>
                </c:pt>
                <c:pt idx="24">
                  <c:v>2.2598197558063057E-4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A-659F-4196-BD1C-68B6F2564059}"/>
            </c:ext>
          </c:extLst>
        </c:ser>
        <c:ser>
          <c:idx val="10"/>
          <c:order val="11"/>
          <c:tx>
            <c:v>A=1.5</c:v>
          </c:tx>
          <c:spPr>
            <a:ln>
              <a:solidFill>
                <a:sysClr val="windowText" lastClr="000000"/>
              </a:solidFill>
            </a:ln>
          </c:spPr>
          <c:marker>
            <c:symbol val="none"/>
          </c:marker>
          <c:xVal>
            <c:numRef>
              <c:f>'COLBURN ABSORCIÓN'!$C$88:$C$112</c:f>
              <c:numCache>
                <c:formatCode>General</c:formatCode>
                <c:ptCount val="2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</c:numCache>
            </c:numRef>
          </c:xVal>
          <c:y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B-659F-4196-BD1C-68B6F2564059}"/>
            </c:ext>
          </c:extLst>
        </c:ser>
        <c:ser>
          <c:idx val="11"/>
          <c:order val="12"/>
          <c:tx>
            <c:v>A=1.6</c:v>
          </c:tx>
          <c:spPr>
            <a:ln>
              <a:solidFill>
                <a:sysClr val="windowText" lastClr="000000"/>
              </a:solidFill>
            </a:ln>
          </c:spPr>
          <c:marker>
            <c:symbol val="none"/>
          </c:marker>
          <c:xVal>
            <c:numRef>
              <c:f>'COLBURN ABSORCIÓN'!$C$88:$C$112</c:f>
              <c:numCache>
                <c:formatCode>General</c:formatCode>
                <c:ptCount val="2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</c:numCache>
            </c:numRef>
          </c:xVal>
          <c:yVal>
            <c:numRef>
              <c:f>'COLBURN ABSORCIÓN'!$Q$88:$Q$112</c:f>
              <c:numCache>
                <c:formatCode>General</c:formatCode>
                <c:ptCount val="25"/>
                <c:pt idx="0">
                  <c:v>0.45181190238275082</c:v>
                </c:pt>
                <c:pt idx="1">
                  <c:v>0.25134047977517582</c:v>
                </c:pt>
                <c:pt idx="2">
                  <c:v>0.15273599974081947</c:v>
                </c:pt>
                <c:pt idx="3">
                  <c:v>9.7233661609938585E-2</c:v>
                </c:pt>
                <c:pt idx="4">
                  <c:v>6.3604393612910468E-2</c:v>
                </c:pt>
                <c:pt idx="5">
                  <c:v>4.2311991119220585E-2</c:v>
                </c:pt>
                <c:pt idx="6">
                  <c:v>2.8453119554987947E-2</c:v>
                </c:pt>
                <c:pt idx="7">
                  <c:v>1.9269766372847559E-2</c:v>
                </c:pt>
                <c:pt idx="8">
                  <c:v>1.3112216476066143E-2</c:v>
                </c:pt>
                <c:pt idx="9">
                  <c:v>8.9507176351105583E-3</c:v>
                </c:pt>
                <c:pt idx="10">
                  <c:v>6.1231678394594122E-3</c:v>
                </c:pt>
                <c:pt idx="11">
                  <c:v>4.1950001028536951E-3</c:v>
                </c:pt>
                <c:pt idx="12">
                  <c:v>2.8768886545315593E-3</c:v>
                </c:pt>
                <c:pt idx="13">
                  <c:v>1.9742944913610314E-3</c:v>
                </c:pt>
                <c:pt idx="14">
                  <c:v>1.3555166487406512E-3</c:v>
                </c:pt>
                <c:pt idx="15">
                  <c:v>9.3097435043586164E-4</c:v>
                </c:pt>
                <c:pt idx="16">
                  <c:v>6.3953837982849736E-4</c:v>
                </c:pt>
                <c:pt idx="17">
                  <c:v>4.3940141164559209E-4</c:v>
                </c:pt>
                <c:pt idx="18">
                  <c:v>3.0192673530331606E-4</c:v>
                </c:pt>
                <c:pt idx="19">
                  <c:v>2.0747835945403631E-4</c:v>
                </c:pt>
                <c:pt idx="20">
                  <c:v>1.4258223397355576E-4</c:v>
                </c:pt>
                <c:pt idx="21">
                  <c:v>9.798795910864386E-5</c:v>
                </c:pt>
                <c:pt idx="22">
                  <c:v>6.7342634570498233E-5</c:v>
                </c:pt>
                <c:pt idx="23">
                  <c:v>4.628224633435034E-5</c:v>
                </c:pt>
                <c:pt idx="24">
                  <c:v>3.1808524431743492E-5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C-659F-4196-BD1C-68B6F2564059}"/>
            </c:ext>
          </c:extLst>
        </c:ser>
        <c:ser>
          <c:idx val="12"/>
          <c:order val="13"/>
          <c:tx>
            <c:v>A=1.7</c:v>
          </c:tx>
          <c:spPr>
            <a:ln>
              <a:solidFill>
                <a:sysClr val="windowText" lastClr="000000"/>
              </a:solidFill>
            </a:ln>
          </c:spPr>
          <c:marker>
            <c:symbol val="none"/>
          </c:marker>
          <c:xVal>
            <c:numRef>
              <c:f>'COLBURN ABSORCIÓN'!$C$88:$C$112</c:f>
              <c:numCache>
                <c:formatCode>General</c:formatCode>
                <c:ptCount val="2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</c:numCache>
            </c:numRef>
          </c:xVal>
          <c:yVal>
            <c:numRef>
              <c:f>'COLBURN ABSORCIÓN'!$R$88:$R$112</c:f>
              <c:numCache>
                <c:formatCode>General</c:formatCode>
                <c:ptCount val="25"/>
                <c:pt idx="0">
                  <c:v>0.44696599129870151</c:v>
                </c:pt>
                <c:pt idx="1">
                  <c:v>0.24360563130464652</c:v>
                </c:pt>
                <c:pt idx="2">
                  <c:v>0.14442033299996723</c:v>
                </c:pt>
                <c:pt idx="3">
                  <c:v>8.9446934899505545E-2</c:v>
                </c:pt>
                <c:pt idx="4">
                  <c:v>5.6806811396070675E-2</c:v>
                </c:pt>
                <c:pt idx="5">
                  <c:v>3.6630064284637574E-2</c:v>
                </c:pt>
                <c:pt idx="6">
                  <c:v>2.3845531051524742E-2</c:v>
                </c:pt>
                <c:pt idx="7">
                  <c:v>1.561762497918423E-2</c:v>
                </c:pt>
                <c:pt idx="8">
                  <c:v>1.0269036669937302E-2</c:v>
                </c:pt>
                <c:pt idx="9">
                  <c:v>6.7695140010342273E-3</c:v>
                </c:pt>
                <c:pt idx="10">
                  <c:v>4.4700779273714073E-3</c:v>
                </c:pt>
                <c:pt idx="11">
                  <c:v>2.9549688591141029E-3</c:v>
                </c:pt>
                <c:pt idx="12">
                  <c:v>1.9548229362264286E-3</c:v>
                </c:pt>
                <c:pt idx="13">
                  <c:v>1.2938118689369128E-3</c:v>
                </c:pt>
                <c:pt idx="14">
                  <c:v>8.5659028779306169E-4</c:v>
                </c:pt>
                <c:pt idx="15">
                  <c:v>5.6723976665233361E-4</c:v>
                </c:pt>
                <c:pt idx="16">
                  <c:v>3.7568232577989271E-4</c:v>
                </c:pt>
                <c:pt idx="17">
                  <c:v>2.4883700291403367E-4</c:v>
                </c:pt>
                <c:pt idx="18">
                  <c:v>1.6482979476564725E-4</c:v>
                </c:pt>
                <c:pt idx="19">
                  <c:v>1.0918778692446584E-4</c:v>
                </c:pt>
                <c:pt idx="20">
                  <c:v>7.2330931843318905E-5</c:v>
                </c:pt>
                <c:pt idx="21">
                  <c:v>4.7916134402670647E-5</c:v>
                </c:pt>
                <c:pt idx="22">
                  <c:v>3.1742753828979512E-5</c:v>
                </c:pt>
                <c:pt idx="23">
                  <c:v>2.1028622002026761E-5</c:v>
                </c:pt>
                <c:pt idx="24">
                  <c:v>1.3930903100098261E-5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D-659F-4196-BD1C-68B6F2564059}"/>
            </c:ext>
          </c:extLst>
        </c:ser>
        <c:ser>
          <c:idx val="98"/>
          <c:order val="14"/>
          <c:tx>
            <c:v>A=1.8</c:v>
          </c:tx>
          <c:marker>
            <c:symbol val="none"/>
          </c:marker>
          <c:xVal>
            <c:numRef>
              <c:f>'COLBURN ABSORCIÓN'!$C$88:$C$112</c:f>
              <c:numCache>
                <c:formatCode>General</c:formatCode>
                <c:ptCount val="2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</c:numCache>
            </c:numRef>
          </c:xVal>
          <c:yVal>
            <c:numRef>
              <c:f>'COLBURN ABSORCIÓN'!$S$88:$S$112</c:f>
              <c:numCache>
                <c:formatCode>General</c:formatCode>
                <c:ptCount val="25"/>
                <c:pt idx="0">
                  <c:v>0.44264379513649482</c:v>
                </c:pt>
                <c:pt idx="1">
                  <c:v>0.23680088041520103</c:v>
                </c:pt>
                <c:pt idx="2">
                  <c:v>0.13725417709386264</c:v>
                </c:pt>
                <c:pt idx="3">
                  <c:v>8.2901138066934124E-2</c:v>
                </c:pt>
                <c:pt idx="4">
                  <c:v>5.1248983093022143E-2</c:v>
                </c:pt>
                <c:pt idx="5">
                  <c:v>3.2121484777201025E-2</c:v>
                </c:pt>
                <c:pt idx="6">
                  <c:v>2.0303153010824502E-2</c:v>
                </c:pt>
                <c:pt idx="7">
                  <c:v>1.290050557204424E-2</c:v>
                </c:pt>
                <c:pt idx="8">
                  <c:v>8.2239657207566954E-3</c:v>
                </c:pt>
                <c:pt idx="9">
                  <c:v>5.2536665967591626E-3</c:v>
                </c:pt>
                <c:pt idx="10">
                  <c:v>3.3606290088443892E-3</c:v>
                </c:pt>
                <c:pt idx="11">
                  <c:v>2.1515263648695295E-3</c:v>
                </c:pt>
                <c:pt idx="12">
                  <c:v>1.3781865433532795E-3</c:v>
                </c:pt>
                <c:pt idx="13">
                  <c:v>8.8312028199629918E-4</c:v>
                </c:pt>
                <c:pt idx="14">
                  <c:v>5.6601520619740356E-4</c:v>
                </c:pt>
                <c:pt idx="15">
                  <c:v>3.6282573858147343E-4</c:v>
                </c:pt>
                <c:pt idx="16">
                  <c:v>2.325988957267468E-4</c:v>
                </c:pt>
                <c:pt idx="17">
                  <c:v>1.4912229293237523E-4</c:v>
                </c:pt>
                <c:pt idx="18">
                  <c:v>9.5607894971505035E-5</c:v>
                </c:pt>
                <c:pt idx="19">
                  <c:v>6.1299278569426299E-5</c:v>
                </c:pt>
                <c:pt idx="20">
                  <c:v>3.9302814643028481E-5</c:v>
                </c:pt>
                <c:pt idx="21">
                  <c:v>2.5199749731067777E-5</c:v>
                </c:pt>
                <c:pt idx="22">
                  <c:v>1.6157402698539125E-5</c:v>
                </c:pt>
                <c:pt idx="23">
                  <c:v>1.0359734661362581E-5</c:v>
                </c:pt>
                <c:pt idx="24">
                  <c:v>6.6424278295320555E-6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6-C8BC-4A07-B795-27027D7D0A1C}"/>
            </c:ext>
          </c:extLst>
        </c:ser>
        <c:ser>
          <c:idx val="13"/>
          <c:order val="15"/>
          <c:tx>
            <c:v>A=1.8</c:v>
          </c:tx>
          <c:spPr>
            <a:ln>
              <a:solidFill>
                <a:sysClr val="windowText" lastClr="000000"/>
              </a:solidFill>
            </a:ln>
          </c:spPr>
          <c:marker>
            <c:symbol val="none"/>
          </c:marker>
          <c:xVal>
            <c:numRef>
              <c:f>'COLBURN ABSORCIÓN'!$C$88:$C$112</c:f>
              <c:numCache>
                <c:formatCode>General</c:formatCode>
                <c:ptCount val="2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</c:numCache>
            </c:numRef>
          </c:xVal>
          <c:yVal>
            <c:numRef>
              <c:f>'COLBURN ABSORCIÓN'!$S$88:$S$112</c:f>
              <c:numCache>
                <c:formatCode>General</c:formatCode>
                <c:ptCount val="25"/>
                <c:pt idx="0">
                  <c:v>0.44264379513649482</c:v>
                </c:pt>
                <c:pt idx="1">
                  <c:v>0.23680088041520103</c:v>
                </c:pt>
                <c:pt idx="2">
                  <c:v>0.13725417709386264</c:v>
                </c:pt>
                <c:pt idx="3">
                  <c:v>8.2901138066934124E-2</c:v>
                </c:pt>
                <c:pt idx="4">
                  <c:v>5.1248983093022143E-2</c:v>
                </c:pt>
                <c:pt idx="5">
                  <c:v>3.2121484777201025E-2</c:v>
                </c:pt>
                <c:pt idx="6">
                  <c:v>2.0303153010824502E-2</c:v>
                </c:pt>
                <c:pt idx="7">
                  <c:v>1.290050557204424E-2</c:v>
                </c:pt>
                <c:pt idx="8">
                  <c:v>8.2239657207566954E-3</c:v>
                </c:pt>
                <c:pt idx="9">
                  <c:v>5.2536665967591626E-3</c:v>
                </c:pt>
                <c:pt idx="10">
                  <c:v>3.3606290088443892E-3</c:v>
                </c:pt>
                <c:pt idx="11">
                  <c:v>2.1515263648695295E-3</c:v>
                </c:pt>
                <c:pt idx="12">
                  <c:v>1.3781865433532795E-3</c:v>
                </c:pt>
                <c:pt idx="13">
                  <c:v>8.8312028199629918E-4</c:v>
                </c:pt>
                <c:pt idx="14">
                  <c:v>5.6601520619740356E-4</c:v>
                </c:pt>
                <c:pt idx="15">
                  <c:v>3.6282573858147343E-4</c:v>
                </c:pt>
                <c:pt idx="16">
                  <c:v>2.325988957267468E-4</c:v>
                </c:pt>
                <c:pt idx="17">
                  <c:v>1.4912229293237523E-4</c:v>
                </c:pt>
                <c:pt idx="18">
                  <c:v>9.5607894971505035E-5</c:v>
                </c:pt>
                <c:pt idx="19">
                  <c:v>6.1299278569426299E-5</c:v>
                </c:pt>
                <c:pt idx="20">
                  <c:v>3.9302814643028481E-5</c:v>
                </c:pt>
                <c:pt idx="21">
                  <c:v>2.5199749731067777E-5</c:v>
                </c:pt>
                <c:pt idx="22">
                  <c:v>1.6157402698539125E-5</c:v>
                </c:pt>
                <c:pt idx="23">
                  <c:v>1.0359734661362581E-5</c:v>
                </c:pt>
                <c:pt idx="24">
                  <c:v>6.6424278295320555E-6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E-659F-4196-BD1C-68B6F2564059}"/>
            </c:ext>
          </c:extLst>
        </c:ser>
        <c:ser>
          <c:idx val="14"/>
          <c:order val="16"/>
          <c:tx>
            <c:v>A=1.9</c:v>
          </c:tx>
          <c:spPr>
            <a:ln>
              <a:solidFill>
                <a:sysClr val="windowText" lastClr="000000"/>
              </a:solidFill>
            </a:ln>
          </c:spPr>
          <c:marker>
            <c:symbol val="none"/>
          </c:marker>
          <c:xVal>
            <c:numRef>
              <c:f>'COLBURN ABSORCIÓN'!$C$88:$C$112</c:f>
              <c:numCache>
                <c:formatCode>General</c:formatCode>
                <c:ptCount val="2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</c:numCache>
            </c:numRef>
          </c:xVal>
          <c:yVal>
            <c:numRef>
              <c:f>'COLBURN ABSORCIÓN'!$T$88:$T$112</c:f>
              <c:numCache>
                <c:formatCode>General</c:formatCode>
                <c:ptCount val="25"/>
                <c:pt idx="0">
                  <c:v>0.43876550076319842</c:v>
                </c:pt>
                <c:pt idx="1">
                  <c:v>0.2307729704310772</c:v>
                </c:pt>
                <c:pt idx="2">
                  <c:v>0.13102711186483545</c:v>
                </c:pt>
                <c:pt idx="3">
                  <c:v>7.734273641466359E-2</c:v>
                </c:pt>
                <c:pt idx="4">
                  <c:v>4.6649095714987245E-2</c:v>
                </c:pt>
                <c:pt idx="5">
                  <c:v>2.8491390647535853E-2</c:v>
                </c:pt>
                <c:pt idx="6">
                  <c:v>1.7532291596342408E-2</c:v>
                </c:pt>
                <c:pt idx="7">
                  <c:v>1.0837769744372444E-2</c:v>
                </c:pt>
                <c:pt idx="8">
                  <c:v>6.7181977313897946E-3</c:v>
                </c:pt>
                <c:pt idx="9">
                  <c:v>4.1716985664755008E-3</c:v>
                </c:pt>
                <c:pt idx="10">
                  <c:v>2.5931977043689176E-3</c:v>
                </c:pt>
                <c:pt idx="11">
                  <c:v>1.613040672165519E-3</c:v>
                </c:pt>
                <c:pt idx="12">
                  <c:v>1.0037678972350315E-3</c:v>
                </c:pt>
                <c:pt idx="13">
                  <c:v>6.2478724011092064E-4</c:v>
                </c:pt>
                <c:pt idx="14">
                  <c:v>3.8895555310350155E-4</c:v>
                </c:pt>
                <c:pt idx="15">
                  <c:v>2.421646394977682E-4</c:v>
                </c:pt>
                <c:pt idx="16">
                  <c:v>1.5078154963823318E-4</c:v>
                </c:pt>
                <c:pt idx="17">
                  <c:v>9.3886319122357895E-5</c:v>
                </c:pt>
                <c:pt idx="18">
                  <c:v>5.8461072814502279E-5</c:v>
                </c:pt>
                <c:pt idx="19">
                  <c:v>3.640304382149338E-5</c:v>
                </c:pt>
                <c:pt idx="20">
                  <c:v>2.2667970148312134E-5</c:v>
                </c:pt>
                <c:pt idx="21">
                  <c:v>1.4115298484474023E-5</c:v>
                </c:pt>
                <c:pt idx="22">
                  <c:v>8.7895989083104337E-6</c:v>
                </c:pt>
                <c:pt idx="23">
                  <c:v>5.4732970428944666E-6</c:v>
                </c:pt>
                <c:pt idx="24">
                  <c:v>3.408235401859543E-6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F-659F-4196-BD1C-68B6F2564059}"/>
            </c:ext>
          </c:extLst>
        </c:ser>
        <c:ser>
          <c:idx val="15"/>
          <c:order val="17"/>
          <c:tx>
            <c:v>A=2</c:v>
          </c:tx>
          <c:spPr>
            <a:ln>
              <a:solidFill>
                <a:sysClr val="windowText" lastClr="000000"/>
              </a:solidFill>
            </a:ln>
          </c:spPr>
          <c:marker>
            <c:symbol val="none"/>
          </c:marker>
          <c:xVal>
            <c:numRef>
              <c:f>'COLBURN ABSORCIÓN'!$C$88:$C$112</c:f>
              <c:numCache>
                <c:formatCode>General</c:formatCode>
                <c:ptCount val="2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</c:numCache>
            </c:numRef>
          </c:xVal>
          <c:yVal>
            <c:numRef>
              <c:f>'COLBURN ABSORCIÓN'!$U$88:$U$112</c:f>
              <c:numCache>
                <c:formatCode>General</c:formatCode>
                <c:ptCount val="25"/>
                <c:pt idx="0">
                  <c:v>0.43526659839358384</c:v>
                </c:pt>
                <c:pt idx="1">
                  <c:v>0.22539967356056409</c:v>
                </c:pt>
                <c:pt idx="2">
                  <c:v>0.12557484805249938</c:v>
                </c:pt>
                <c:pt idx="3">
                  <c:v>7.2578883495753824E-2</c:v>
                </c:pt>
                <c:pt idx="4">
                  <c:v>4.2799080545802566E-2</c:v>
                </c:pt>
                <c:pt idx="5">
                  <c:v>2.5529042270372535E-2</c:v>
                </c:pt>
                <c:pt idx="6">
                  <c:v>1.5330157025978158E-2</c:v>
                </c:pt>
                <c:pt idx="7">
                  <c:v>9.2424602263416721E-3</c:v>
                </c:pt>
                <c:pt idx="8">
                  <c:v>5.5855230472190683E-3</c:v>
                </c:pt>
                <c:pt idx="9">
                  <c:v>3.3803618490309841E-3</c:v>
                </c:pt>
                <c:pt idx="10">
                  <c:v>2.0475696939036888E-3</c:v>
                </c:pt>
                <c:pt idx="11">
                  <c:v>1.2409140475313663E-3</c:v>
                </c:pt>
                <c:pt idx="12">
                  <c:v>7.5228510394356729E-4</c:v>
                </c:pt>
                <c:pt idx="13">
                  <c:v>4.5614895978227408E-4</c:v>
                </c:pt>
                <c:pt idx="14">
                  <c:v>2.7661868180861641E-4</c:v>
                </c:pt>
                <c:pt idx="15">
                  <c:v>1.6775945246464555E-4</c:v>
                </c:pt>
                <c:pt idx="16">
                  <c:v>1.0174453540265914E-4</c:v>
                </c:pt>
                <c:pt idx="17">
                  <c:v>6.1708709773231548E-5</c:v>
                </c:pt>
                <c:pt idx="18">
                  <c:v>3.7427315695384086E-5</c:v>
                </c:pt>
                <c:pt idx="19">
                  <c:v>2.2700480181345328E-5</c:v>
                </c:pt>
                <c:pt idx="20">
                  <c:v>1.3768414241494274E-5</c:v>
                </c:pt>
                <c:pt idx="21">
                  <c:v>8.3509201324075174E-6</c:v>
                </c:pt>
                <c:pt idx="22">
                  <c:v>5.0650724541443779E-6</c:v>
                </c:pt>
                <c:pt idx="23">
                  <c:v>3.0721156145294598E-6</c:v>
                </c:pt>
                <c:pt idx="24">
                  <c:v>1.8633300580317711E-6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10-659F-4196-BD1C-68B6F2564059}"/>
            </c:ext>
          </c:extLst>
        </c:ser>
        <c:ser>
          <c:idx val="16"/>
          <c:order val="18"/>
          <c:tx>
            <c:v>A=2.5</c:v>
          </c:tx>
          <c:spPr>
            <a:ln>
              <a:solidFill>
                <a:sysClr val="windowText" lastClr="000000"/>
              </a:solidFill>
            </a:ln>
          </c:spPr>
          <c:marker>
            <c:symbol val="none"/>
          </c:marker>
          <c:xVal>
            <c:numRef>
              <c:f>'COLBURN ABSORCIÓN'!$C$88:$C$112</c:f>
              <c:numCache>
                <c:formatCode>General</c:formatCode>
                <c:ptCount val="2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</c:numCache>
            </c:numRef>
          </c:xVal>
          <c:yVal>
            <c:numRef>
              <c:f>'COLBURN ABSORCIÓN'!$V$88:$V$112</c:f>
              <c:numCache>
                <c:formatCode>General</c:formatCode>
                <c:ptCount val="25"/>
                <c:pt idx="0">
                  <c:v>0.4219056803378467</c:v>
                </c:pt>
                <c:pt idx="1">
                  <c:v>0.20547122456922659</c:v>
                </c:pt>
                <c:pt idx="2">
                  <c:v>0.10620131676877047</c:v>
                </c:pt>
                <c:pt idx="3">
                  <c:v>5.6480282215154387E-2</c:v>
                </c:pt>
                <c:pt idx="4">
                  <c:v>3.047922961619897E-2</c:v>
                </c:pt>
                <c:pt idx="5">
                  <c:v>1.6575394055021102E-2</c:v>
                </c:pt>
                <c:pt idx="6">
                  <c:v>9.0516399169771559E-3</c:v>
                </c:pt>
                <c:pt idx="7">
                  <c:v>4.9541568123748284E-3</c:v>
                </c:pt>
                <c:pt idx="8">
                  <c:v>2.7148533074517725E-3</c:v>
                </c:pt>
                <c:pt idx="9">
                  <c:v>1.4887273804937596E-3</c:v>
                </c:pt>
                <c:pt idx="10">
                  <c:v>8.1666520862761405E-4</c:v>
                </c:pt>
                <c:pt idx="11">
                  <c:v>4.4808529867598144E-4</c:v>
                </c:pt>
                <c:pt idx="12">
                  <c:v>2.4588128585326834E-4</c:v>
                </c:pt>
                <c:pt idx="13">
                  <c:v>1.3493253127420981E-4</c:v>
                </c:pt>
                <c:pt idx="14">
                  <c:v>7.404953782759013E-5</c:v>
                </c:pt>
                <c:pt idx="15">
                  <c:v>4.0638342847958011E-5</c:v>
                </c:pt>
                <c:pt idx="16">
                  <c:v>2.2302522807228124E-5</c:v>
                </c:pt>
                <c:pt idx="17">
                  <c:v>1.2239801921055591E-5</c:v>
                </c:pt>
                <c:pt idx="18">
                  <c:v>6.7173209870206804E-6</c:v>
                </c:pt>
                <c:pt idx="19">
                  <c:v>3.6865364723420996E-6</c:v>
                </c:pt>
                <c:pt idx="20">
                  <c:v>2.023211869404009E-6</c:v>
                </c:pt>
                <c:pt idx="21">
                  <c:v>1.1103615404837035E-6</c:v>
                </c:pt>
                <c:pt idx="22">
                  <c:v>6.093791301633442E-7</c:v>
                </c:pt>
                <c:pt idx="23">
                  <c:v>3.3443429612585864E-7</c:v>
                </c:pt>
                <c:pt idx="24">
                  <c:v>1.8354141475939334E-7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11-659F-4196-BD1C-68B6F2564059}"/>
            </c:ext>
          </c:extLst>
        </c:ser>
        <c:ser>
          <c:idx val="17"/>
          <c:order val="19"/>
          <c:tx>
            <c:v>A=3</c:v>
          </c:tx>
          <c:spPr>
            <a:ln>
              <a:solidFill>
                <a:sysClr val="windowText" lastClr="000000"/>
              </a:solidFill>
            </a:ln>
          </c:spPr>
          <c:marker>
            <c:symbol val="none"/>
          </c:marker>
          <c:xVal>
            <c:numRef>
              <c:f>'COLBURN ABSORCIÓN'!$C$88:$C$112</c:f>
              <c:numCache>
                <c:formatCode>General</c:formatCode>
                <c:ptCount val="2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</c:numCache>
            </c:numRef>
          </c:xVal>
          <c:yVal>
            <c:numRef>
              <c:f>'COLBURN ABSORCIÓN'!$W$88:$W$112</c:f>
              <c:numCache>
                <c:formatCode>General</c:formatCode>
                <c:ptCount val="25"/>
                <c:pt idx="0">
                  <c:v>0.41294993459686852</c:v>
                </c:pt>
                <c:pt idx="1">
                  <c:v>0.19265959832699131</c:v>
                </c:pt>
                <c:pt idx="2">
                  <c:v>9.448594974808773E-2</c:v>
                </c:pt>
                <c:pt idx="3">
                  <c:v>4.7420616854591403E-2</c:v>
                </c:pt>
                <c:pt idx="4">
                  <c:v>2.4068873171972524E-2</c:v>
                </c:pt>
                <c:pt idx="5">
                  <c:v>1.2285431099023502E-2</c:v>
                </c:pt>
                <c:pt idx="6">
                  <c:v>6.2887539313181747E-3</c:v>
                </c:pt>
                <c:pt idx="7">
                  <c:v>3.2238214788506019E-3</c:v>
                </c:pt>
                <c:pt idx="8">
                  <c:v>1.6538679607134164E-3</c:v>
                </c:pt>
                <c:pt idx="9">
                  <c:v>8.4878259736767114E-4</c:v>
                </c:pt>
                <c:pt idx="10">
                  <c:v>4.3568954526311576E-4</c:v>
                </c:pt>
                <c:pt idx="11">
                  <c:v>2.236667625483209E-4</c:v>
                </c:pt>
                <c:pt idx="12">
                  <c:v>1.1482809634123342E-4</c:v>
                </c:pt>
                <c:pt idx="13">
                  <c:v>5.8953063453879856E-5</c:v>
                </c:pt>
                <c:pt idx="14">
                  <c:v>3.0267077882726513E-5</c:v>
                </c:pt>
                <c:pt idx="15">
                  <c:v>1.55395214993841E-5</c:v>
                </c:pt>
                <c:pt idx="16">
                  <c:v>7.9782261966170032E-6</c:v>
                </c:pt>
                <c:pt idx="17">
                  <c:v>4.0961499580905247E-6</c:v>
                </c:pt>
                <c:pt idx="18">
                  <c:v>2.1030314148150594E-6</c:v>
                </c:pt>
                <c:pt idx="19">
                  <c:v>1.0797317777851127E-6</c:v>
                </c:pt>
                <c:pt idx="20">
                  <c:v>5.543526330557559E-7</c:v>
                </c:pt>
                <c:pt idx="21">
                  <c:v>2.8461409340592855E-7</c:v>
                </c:pt>
                <c:pt idx="22">
                  <c:v>1.4612573775418887E-7</c:v>
                </c:pt>
                <c:pt idx="23">
                  <c:v>7.5023452627098548E-8</c:v>
                </c:pt>
                <c:pt idx="24">
                  <c:v>3.8518324204624855E-8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12-659F-4196-BD1C-68B6F2564059}"/>
            </c:ext>
          </c:extLst>
        </c:ser>
        <c:ser>
          <c:idx val="18"/>
          <c:order val="20"/>
          <c:tx>
            <c:v>A=4</c:v>
          </c:tx>
          <c:spPr>
            <a:ln>
              <a:solidFill>
                <a:sysClr val="windowText" lastClr="000000"/>
              </a:solidFill>
            </a:ln>
          </c:spPr>
          <c:marker>
            <c:symbol val="none"/>
          </c:marker>
          <c:xVal>
            <c:numRef>
              <c:f>'COLBURN ABSORCIÓN'!$C$88:$C$112</c:f>
              <c:numCache>
                <c:formatCode>General</c:formatCode>
                <c:ptCount val="2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</c:numCache>
            </c:numRef>
          </c:xVal>
          <c:yVal>
            <c:numRef>
              <c:f>'COLBURN ABSORCIÓN'!$X$88:$X$112</c:f>
              <c:numCache>
                <c:formatCode>General</c:formatCode>
                <c:ptCount val="25"/>
                <c:pt idx="0">
                  <c:v>0.40171397607201731</c:v>
                </c:pt>
                <c:pt idx="1">
                  <c:v>0.17723419361245352</c:v>
                </c:pt>
                <c:pt idx="2">
                  <c:v>8.1188725601797102E-2</c:v>
                </c:pt>
                <c:pt idx="3">
                  <c:v>3.7810925053571545E-2</c:v>
                </c:pt>
                <c:pt idx="4">
                  <c:v>1.7742626034481117E-2</c:v>
                </c:pt>
                <c:pt idx="5">
                  <c:v>8.3549511846285358E-3</c:v>
                </c:pt>
                <c:pt idx="6">
                  <c:v>3.940808665881505E-3</c:v>
                </c:pt>
                <c:pt idx="7">
                  <c:v>1.8602168866639914E-3</c:v>
                </c:pt>
                <c:pt idx="8">
                  <c:v>8.7841684568917507E-4</c:v>
                </c:pt>
                <c:pt idx="9">
                  <c:v>4.1487064222783755E-4</c:v>
                </c:pt>
                <c:pt idx="10">
                  <c:v>1.9595671681853303E-4</c:v>
                </c:pt>
                <c:pt idx="11">
                  <c:v>9.2560208774317422E-5</c:v>
                </c:pt>
                <c:pt idx="12">
                  <c:v>4.3721634982653877E-5</c:v>
                </c:pt>
                <c:pt idx="13">
                  <c:v>2.0652479186297133E-5</c:v>
                </c:pt>
                <c:pt idx="14">
                  <c:v>9.7555049637399226E-6</c:v>
                </c:pt>
                <c:pt idx="15">
                  <c:v>4.6081663433843011E-6</c:v>
                </c:pt>
                <c:pt idx="16">
                  <c:v>2.1767418858884029E-6</c:v>
                </c:pt>
                <c:pt idx="17">
                  <c:v>1.0282196671998371E-6</c:v>
                </c:pt>
                <c:pt idx="18">
                  <c:v>4.85696491821847E-7</c:v>
                </c:pt>
                <c:pt idx="19">
                  <c:v>2.2942675792191376E-7</c:v>
                </c:pt>
                <c:pt idx="20">
                  <c:v>1.0837352237313333E-7</c:v>
                </c:pt>
                <c:pt idx="21">
                  <c:v>5.1192026196052692E-8</c:v>
                </c:pt>
                <c:pt idx="22">
                  <c:v>2.4181400724338877E-8</c:v>
                </c:pt>
                <c:pt idx="23">
                  <c:v>1.1422484852025525E-8</c:v>
                </c:pt>
                <c:pt idx="24">
                  <c:v>5.3955997824482033E-9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13-659F-4196-BD1C-68B6F2564059}"/>
            </c:ext>
          </c:extLst>
        </c:ser>
        <c:ser>
          <c:idx val="19"/>
          <c:order val="21"/>
          <c:tx>
            <c:v>A=5</c:v>
          </c:tx>
          <c:spPr>
            <a:ln>
              <a:solidFill>
                <a:sysClr val="windowText" lastClr="000000"/>
              </a:solidFill>
            </a:ln>
          </c:spPr>
          <c:marker>
            <c:symbol val="none"/>
          </c:marker>
          <c:xVal>
            <c:numRef>
              <c:f>'COLBURN ABSORCIÓN'!$C$88:$C$112</c:f>
              <c:numCache>
                <c:formatCode>General</c:formatCode>
                <c:ptCount val="2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</c:numCache>
            </c:numRef>
          </c:xVal>
          <c:yVal>
            <c:numRef>
              <c:f>'COLBURN ABSORCIÓN'!$Y$88:$Y$112</c:f>
              <c:numCache>
                <c:formatCode>General</c:formatCode>
                <c:ptCount val="25"/>
                <c:pt idx="0">
                  <c:v>0.39495622564161631</c:v>
                </c:pt>
                <c:pt idx="1">
                  <c:v>0.16831360036467885</c:v>
                </c:pt>
                <c:pt idx="2">
                  <c:v>7.3915454379075318E-2</c:v>
                </c:pt>
                <c:pt idx="3">
                  <c:v>3.2877797480141961E-2</c:v>
                </c:pt>
                <c:pt idx="4">
                  <c:v>1.4706382469120149E-2</c:v>
                </c:pt>
                <c:pt idx="5">
                  <c:v>6.5946521029527369E-3</c:v>
                </c:pt>
                <c:pt idx="6">
                  <c:v>2.9604804638444647E-3</c:v>
                </c:pt>
                <c:pt idx="7">
                  <c:v>1.3296876889892853E-3</c:v>
                </c:pt>
                <c:pt idx="8">
                  <c:v>5.9735784247888697E-4</c:v>
                </c:pt>
                <c:pt idx="9">
                  <c:v>2.6838810915808865E-4</c:v>
                </c:pt>
                <c:pt idx="10">
                  <c:v>1.2059009545956413E-4</c:v>
                </c:pt>
                <c:pt idx="11">
                  <c:v>5.4183723151704513E-5</c:v>
                </c:pt>
                <c:pt idx="12">
                  <c:v>2.4346134589388341E-5</c:v>
                </c:pt>
                <c:pt idx="13">
                  <c:v>1.0939386770008657E-5</c:v>
                </c:pt>
                <c:pt idx="14">
                  <c:v>4.9153759228852622E-6</c:v>
                </c:pt>
                <c:pt idx="15">
                  <c:v>2.2086192771288636E-6</c:v>
                </c:pt>
                <c:pt idx="16">
                  <c:v>9.9239631017791692E-7</c:v>
                </c:pt>
                <c:pt idx="17">
                  <c:v>4.4591234512501707E-7</c:v>
                </c:pt>
                <c:pt idx="18">
                  <c:v>2.0036131982237351E-7</c:v>
                </c:pt>
                <c:pt idx="19">
                  <c:v>9.0028141801673829E-8</c:v>
                </c:pt>
                <c:pt idx="20">
                  <c:v>4.0452251195780318E-8</c:v>
                </c:pt>
                <c:pt idx="21">
                  <c:v>1.8176368024785933E-8</c:v>
                </c:pt>
                <c:pt idx="22">
                  <c:v>8.1671685955537425E-9</c:v>
                </c:pt>
                <c:pt idx="23">
                  <c:v>3.6697454006847639E-9</c:v>
                </c:pt>
                <c:pt idx="24">
                  <c:v>1.6489228986305831E-9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14-659F-4196-BD1C-68B6F2564059}"/>
            </c:ext>
          </c:extLst>
        </c:ser>
        <c:ser>
          <c:idx val="24"/>
          <c:order val="22"/>
          <c:tx>
            <c:v>A=10</c:v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xVal>
            <c:numRef>
              <c:f>'COLBURN ABSORCIÓN'!$C$88:$C$112</c:f>
              <c:numCache>
                <c:formatCode>General</c:formatCode>
                <c:ptCount val="2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</c:numCache>
            </c:numRef>
          </c:xVal>
          <c:yVal>
            <c:numRef>
              <c:f>'COLBURN ABSORCIÓN'!$Z$88:$Z$112</c:f>
              <c:numCache>
                <c:formatCode>General</c:formatCode>
                <c:ptCount val="25"/>
                <c:pt idx="0">
                  <c:v>0.38142007685297385</c:v>
                </c:pt>
                <c:pt idx="1">
                  <c:v>0.15126946686895898</c:v>
                </c:pt>
                <c:pt idx="2">
                  <c:v>6.0894204086626852E-2</c:v>
                </c:pt>
                <c:pt idx="3">
                  <c:v>2.4658727023873693E-2</c:v>
                </c:pt>
                <c:pt idx="4">
                  <c:v>1.000921611913988E-2</c:v>
                </c:pt>
                <c:pt idx="5">
                  <c:v>4.0667596332571755E-3</c:v>
                </c:pt>
                <c:pt idx="6">
                  <c:v>1.6529778364357535E-3</c:v>
                </c:pt>
                <c:pt idx="7">
                  <c:v>6.7197739641778286E-4</c:v>
                </c:pt>
                <c:pt idx="8">
                  <c:v>2.7319351676344077E-4</c:v>
                </c:pt>
                <c:pt idx="9">
                  <c:v>1.1107019439310459E-4</c:v>
                </c:pt>
                <c:pt idx="10">
                  <c:v>4.5157440426579343E-5</c:v>
                </c:pt>
                <c:pt idx="11">
                  <c:v>1.835959052270768E-5</c:v>
                </c:pt>
                <c:pt idx="12">
                  <c:v>7.4644434355560206E-6</c:v>
                </c:pt>
                <c:pt idx="13">
                  <c:v>3.0348147340694178E-6</c:v>
                </c:pt>
                <c:pt idx="14">
                  <c:v>1.2338633469032926E-6</c:v>
                </c:pt>
                <c:pt idx="15">
                  <c:v>5.0165136030407737E-7</c:v>
                </c:pt>
                <c:pt idx="16">
                  <c:v>2.0395621612092911E-7</c:v>
                </c:pt>
                <c:pt idx="17">
                  <c:v>8.2922408275109185E-8</c:v>
                </c:pt>
                <c:pt idx="18">
                  <c:v>3.3713735132947868E-8</c:v>
                </c:pt>
                <c:pt idx="19">
                  <c:v>1.3706981791117072E-8</c:v>
                </c:pt>
                <c:pt idx="20">
                  <c:v>5.5728429178483466E-9</c:v>
                </c:pt>
                <c:pt idx="21">
                  <c:v>2.2657488480648523E-9</c:v>
                </c:pt>
                <c:pt idx="22">
                  <c:v>9.2118473807776144E-10</c:v>
                </c:pt>
                <c:pt idx="23">
                  <c:v>3.7452576549575886E-10</c:v>
                </c:pt>
                <c:pt idx="24">
                  <c:v>1.5227081303793802E-10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15-659F-4196-BD1C-68B6F2564059}"/>
            </c:ext>
          </c:extLst>
        </c:ser>
        <c:ser>
          <c:idx val="20"/>
          <c:order val="23"/>
          <c:tx>
            <c:strRef>
              <c:f>'COLBURN ABSORCIÓN'!$O$12:$P$12</c:f>
              <c:strCache>
                <c:ptCount val="1"/>
                <c:pt idx="0">
                  <c:v>Nog Rojo</c:v>
                </c:pt>
              </c:strCache>
            </c:strRef>
          </c:tx>
          <c:spPr>
            <a:ln w="47625">
              <a:solidFill>
                <a:schemeClr val="accent6">
                  <a:lumMod val="75000"/>
                  <a:alpha val="98000"/>
                </a:schemeClr>
              </a:solidFill>
            </a:ln>
          </c:spPr>
          <c:marker>
            <c:symbol val="x"/>
            <c:size val="12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ctr">
                  <a:defRPr lang="es-AR" sz="12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t"/>
            <c:showSerName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'COLBURN ABSORCIÓN'!$P$26</c:f>
              <c:numCache>
                <c:formatCode>0.000</c:formatCode>
                <c:ptCount val="1"/>
                <c:pt idx="0">
                  <c:v>6.9407934149569908</c:v>
                </c:pt>
              </c:numCache>
            </c:numRef>
          </c:xVal>
          <c:yVal>
            <c:numRef>
              <c:f>'COLBURN ABSORCIÓN'!$P$23</c:f>
              <c:numCache>
                <c:formatCode>0.000</c:formatCode>
                <c:ptCount val="1"/>
                <c:pt idx="0">
                  <c:v>0.11111111111111112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16-659F-4196-BD1C-68B6F2564059}"/>
            </c:ext>
          </c:extLst>
        </c:ser>
        <c:ser>
          <c:idx val="21"/>
          <c:order val="24"/>
          <c:tx>
            <c:strRef>
              <c:f>'COLBURN ABSORCIÓN'!$O$31:$P$31</c:f>
              <c:strCache>
                <c:ptCount val="1"/>
                <c:pt idx="0">
                  <c:v>Caudal Rojo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triangle"/>
            <c:size val="12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ctr">
                  <a:defRPr lang="es-AR" sz="12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t"/>
            <c:showSerName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'COLBURN ABSORCIÓN'!$P$35</c:f>
              <c:numCache>
                <c:formatCode>General</c:formatCode>
                <c:ptCount val="1"/>
                <c:pt idx="0">
                  <c:v>5</c:v>
                </c:pt>
              </c:numCache>
            </c:numRef>
          </c:xVal>
          <c:yVal>
            <c:numRef>
              <c:f>'COLBURN ABSORCIÓN'!$P$43</c:f>
              <c:numCache>
                <c:formatCode>0.000</c:formatCode>
                <c:ptCount val="1"/>
                <c:pt idx="0">
                  <c:v>0.10526315789473685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17-659F-4196-BD1C-68B6F2564059}"/>
            </c:ext>
          </c:extLst>
        </c:ser>
        <c:ser>
          <c:idx val="22"/>
          <c:order val="25"/>
          <c:tx>
            <c:strRef>
              <c:f>'COLBURN ABSORCIÓN'!$O$51:$P$51</c:f>
              <c:strCache>
                <c:ptCount val="1"/>
                <c:pt idx="0">
                  <c:v>Composicón Roja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circle"/>
            <c:size val="12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ctr">
                  <a:defRPr lang="es-AR" sz="12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t"/>
            <c:showSerName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'COLBURN ABSORCIÓN'!$P$54</c:f>
              <c:numCache>
                <c:formatCode>General</c:formatCode>
                <c:ptCount val="1"/>
                <c:pt idx="0">
                  <c:v>5</c:v>
                </c:pt>
              </c:numCache>
            </c:numRef>
          </c:xVal>
          <c:yVal>
            <c:numRef>
              <c:f>'COLBURN ABSORCIÓN'!$P$60</c:f>
              <c:numCache>
                <c:formatCode>General</c:formatCode>
                <c:ptCount val="1"/>
                <c:pt idx="0">
                  <c:v>0.10699947426833512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18-659F-4196-BD1C-68B6F2564059}"/>
            </c:ext>
          </c:extLst>
        </c:ser>
        <c:ser>
          <c:idx val="23"/>
          <c:order val="26"/>
          <c:tx>
            <c:strRef>
              <c:f>'COLBURN ABSORCIÓN'!$O$66:$P$66</c:f>
              <c:strCache>
                <c:ptCount val="1"/>
                <c:pt idx="0">
                  <c:v>Marcador Rojo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diamond"/>
            <c:size val="12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ctr">
                  <a:defRPr lang="es-AR" sz="12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t"/>
            <c:showSerName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'COLBURN ABSORCIÓN'!$P$68</c:f>
              <c:numCache>
                <c:formatCode>General</c:formatCode>
                <c:ptCount val="1"/>
                <c:pt idx="0">
                  <c:v>8</c:v>
                </c:pt>
              </c:numCache>
            </c:numRef>
          </c:xVal>
          <c:yVal>
            <c:numRef>
              <c:f>'COLBURN ABSORCIÓN'!$P$69</c:f>
              <c:numCache>
                <c:formatCode>General</c:formatCode>
                <c:ptCount val="1"/>
                <c:pt idx="0">
                  <c:v>1E-3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19-659F-4196-BD1C-68B6F2564059}"/>
            </c:ext>
          </c:extLst>
        </c:ser>
        <c:ser>
          <c:idx val="26"/>
          <c:order val="27"/>
          <c:tx>
            <c:strRef>
              <c:f>'COLBURN ABSORCIÓN'!$Q$12:$R$12</c:f>
              <c:strCache>
                <c:ptCount val="1"/>
                <c:pt idx="0">
                  <c:v>Nog Verde</c:v>
                </c:pt>
              </c:strCache>
            </c:strRef>
          </c:tx>
          <c:marker>
            <c:symbol val="x"/>
            <c:size val="12"/>
            <c:spPr>
              <a:solidFill>
                <a:srgbClr val="00B050"/>
              </a:solidFill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lang="en-US" sz="1200" b="1">
                    <a:solidFill>
                      <a:srgbClr val="00B050"/>
                    </a:solidFill>
                  </a:defRPr>
                </a:pPr>
                <a:endParaRPr lang="es-ES"/>
              </a:p>
            </c:txPr>
            <c:dLblPos val="t"/>
            <c:showSerName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'COLBURN ABSORCIÓN'!$R$26</c:f>
              <c:numCache>
                <c:formatCode>0.000</c:formatCode>
                <c:ptCount val="1"/>
                <c:pt idx="0">
                  <c:v>0</c:v>
                </c:pt>
              </c:numCache>
            </c:numRef>
          </c:xVal>
          <c:yVal>
            <c:numRef>
              <c:f>'COLBURN ABSORCIÓN'!$R$23</c:f>
              <c:numCache>
                <c:formatCode>0.000</c:formatCode>
                <c:ptCount val="1"/>
                <c:pt idx="0">
                  <c:v>0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1A-659F-4196-BD1C-68B6F2564059}"/>
            </c:ext>
          </c:extLst>
        </c:ser>
        <c:ser>
          <c:idx val="27"/>
          <c:order val="28"/>
          <c:tx>
            <c:strRef>
              <c:f>'COLBURN ABSORCIÓN'!$Q$31:$R$31</c:f>
              <c:strCache>
                <c:ptCount val="1"/>
                <c:pt idx="0">
                  <c:v>Caudal Verde</c:v>
                </c:pt>
              </c:strCache>
            </c:strRef>
          </c:tx>
          <c:marker>
            <c:symbol val="triangle"/>
            <c:size val="12"/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lang="en-US" sz="1200" b="1">
                    <a:solidFill>
                      <a:srgbClr val="00B050"/>
                    </a:solidFill>
                  </a:defRPr>
                </a:pPr>
                <a:endParaRPr lang="es-ES"/>
              </a:p>
            </c:txPr>
            <c:dLblPos val="t"/>
            <c:showSerName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'COLBURN ABSORCIÓN'!$R$35</c:f>
              <c:numCache>
                <c:formatCode>General</c:formatCode>
                <c:ptCount val="1"/>
              </c:numCache>
            </c:numRef>
          </c:xVal>
          <c:yVal>
            <c:numRef>
              <c:f>'COLBURN ABSORCIÓN'!$R$43</c:f>
              <c:numCache>
                <c:formatCode>0.000</c:formatCode>
                <c:ptCount val="1"/>
                <c:pt idx="0">
                  <c:v>0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1B-659F-4196-BD1C-68B6F2564059}"/>
            </c:ext>
          </c:extLst>
        </c:ser>
        <c:ser>
          <c:idx val="28"/>
          <c:order val="29"/>
          <c:tx>
            <c:strRef>
              <c:f>'COLBURN ABSORCIÓN'!$Q$51:$R$51</c:f>
              <c:strCache>
                <c:ptCount val="1"/>
                <c:pt idx="0">
                  <c:v>Composición Verde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ymbol val="circle"/>
            <c:size val="12"/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lang="en-US" sz="1200" b="1">
                    <a:solidFill>
                      <a:srgbClr val="00B050"/>
                    </a:solidFill>
                  </a:defRPr>
                </a:pPr>
                <a:endParaRPr lang="es-ES"/>
              </a:p>
            </c:txPr>
            <c:dLblPos val="t"/>
            <c:showSerName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'COLBURN ABSORCIÓN'!$R$54</c:f>
              <c:numCache>
                <c:formatCode>General</c:formatCode>
                <c:ptCount val="1"/>
                <c:pt idx="0">
                  <c:v>8</c:v>
                </c:pt>
              </c:numCache>
            </c:numRef>
          </c:xVal>
          <c:yVal>
            <c:numRef>
              <c:f>'COLBURN ABSORCIÓN'!$R$60</c:f>
              <c:numCache>
                <c:formatCode>General</c:formatCode>
                <c:ptCount val="1"/>
                <c:pt idx="0">
                  <c:v>0.27148831204245671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1C-659F-4196-BD1C-68B6F2564059}"/>
            </c:ext>
          </c:extLst>
        </c:ser>
        <c:ser>
          <c:idx val="29"/>
          <c:order val="30"/>
          <c:tx>
            <c:strRef>
              <c:f>'COLBURN ABSORCIÓN'!$Q$66:$R$66</c:f>
              <c:strCache>
                <c:ptCount val="1"/>
                <c:pt idx="0">
                  <c:v>Marcador Verde</c:v>
                </c:pt>
              </c:strCache>
            </c:strRef>
          </c:tx>
          <c:spPr>
            <a:ln>
              <a:solidFill>
                <a:srgbClr val="00B050">
                  <a:alpha val="96000"/>
                </a:srgbClr>
              </a:solidFill>
            </a:ln>
          </c:spPr>
          <c:marker>
            <c:symbol val="diamond"/>
            <c:size val="12"/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lang="en-US" sz="1200" b="1">
                    <a:solidFill>
                      <a:srgbClr val="00B050"/>
                    </a:solidFill>
                  </a:defRPr>
                </a:pPr>
                <a:endParaRPr lang="es-ES"/>
              </a:p>
            </c:txPr>
            <c:dLblPos val="t"/>
            <c:showSerName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'COLBURN ABSORCIÓN'!$R$68</c:f>
              <c:numCache>
                <c:formatCode>General</c:formatCode>
                <c:ptCount val="1"/>
                <c:pt idx="0">
                  <c:v>7</c:v>
                </c:pt>
              </c:numCache>
            </c:numRef>
          </c:xVal>
          <c:yVal>
            <c:numRef>
              <c:f>'COLBURN ABSORCIÓN'!$R$69</c:f>
              <c:numCache>
                <c:formatCode>General</c:formatCode>
                <c:ptCount val="1"/>
                <c:pt idx="0">
                  <c:v>0.5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1D-659F-4196-BD1C-68B6F2564059}"/>
            </c:ext>
          </c:extLst>
        </c:ser>
        <c:ser>
          <c:idx val="30"/>
          <c:order val="31"/>
          <c:tx>
            <c:strRef>
              <c:f>'COLBURN ABSORCIÓN'!$S$12:$T$12</c:f>
              <c:strCache>
                <c:ptCount val="1"/>
                <c:pt idx="0">
                  <c:v>Nog Azul</c:v>
                </c:pt>
              </c:strCache>
            </c:strRef>
          </c:tx>
          <c:marker>
            <c:symbol val="x"/>
            <c:size val="12"/>
            <c:spPr>
              <a:solidFill>
                <a:srgbClr val="0070C0"/>
              </a:solidFill>
              <a:ln>
                <a:solidFill>
                  <a:schemeClr val="accent1"/>
                </a:solidFill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lang="en-US" sz="1200" b="1">
                    <a:solidFill>
                      <a:schemeClr val="accent1"/>
                    </a:solidFill>
                  </a:defRPr>
                </a:pPr>
                <a:endParaRPr lang="es-ES"/>
              </a:p>
            </c:txPr>
            <c:dLblPos val="t"/>
            <c:showSerName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'COLBURN ABSORCIÓN'!$T$26</c:f>
              <c:numCache>
                <c:formatCode>0.000</c:formatCode>
                <c:ptCount val="1"/>
                <c:pt idx="0">
                  <c:v>0</c:v>
                </c:pt>
              </c:numCache>
            </c:numRef>
          </c:xVal>
          <c:yVal>
            <c:numRef>
              <c:f>'COLBURN ABSORCIÓN'!$T$23</c:f>
              <c:numCache>
                <c:formatCode>0.000</c:formatCode>
                <c:ptCount val="1"/>
                <c:pt idx="0">
                  <c:v>0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1E-659F-4196-BD1C-68B6F2564059}"/>
            </c:ext>
          </c:extLst>
        </c:ser>
        <c:ser>
          <c:idx val="31"/>
          <c:order val="32"/>
          <c:tx>
            <c:strRef>
              <c:f>'COLBURN ABSORCIÓN'!$S$31:$T$31</c:f>
              <c:strCache>
                <c:ptCount val="1"/>
                <c:pt idx="0">
                  <c:v>Caudal Azul</c:v>
                </c:pt>
              </c:strCache>
            </c:strRef>
          </c:tx>
          <c:marker>
            <c:symbol val="triangle"/>
            <c:size val="12"/>
            <c:spPr>
              <a:solidFill>
                <a:srgbClr val="0070C0"/>
              </a:solidFill>
              <a:ln>
                <a:solidFill>
                  <a:schemeClr val="accent1"/>
                </a:solidFill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lang="en-US" sz="1200" b="1">
                    <a:solidFill>
                      <a:schemeClr val="accent1"/>
                    </a:solidFill>
                  </a:defRPr>
                </a:pPr>
                <a:endParaRPr lang="es-ES"/>
              </a:p>
            </c:txPr>
            <c:dLblPos val="t"/>
            <c:showSerName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'COLBURN ABSORCIÓN'!$T$35</c:f>
              <c:numCache>
                <c:formatCode>General</c:formatCode>
                <c:ptCount val="1"/>
              </c:numCache>
            </c:numRef>
          </c:xVal>
          <c:yVal>
            <c:numRef>
              <c:f>'COLBURN ABSORCIÓN'!$T$43</c:f>
              <c:numCache>
                <c:formatCode>General</c:formatCode>
                <c:ptCount val="1"/>
                <c:pt idx="0">
                  <c:v>0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1F-659F-4196-BD1C-68B6F2564059}"/>
            </c:ext>
          </c:extLst>
        </c:ser>
        <c:ser>
          <c:idx val="32"/>
          <c:order val="33"/>
          <c:tx>
            <c:strRef>
              <c:f>'COLBURN ABSORCIÓN'!$S$51:$T$51</c:f>
              <c:strCache>
                <c:ptCount val="1"/>
                <c:pt idx="0">
                  <c:v>Composicón Azul</c:v>
                </c:pt>
              </c:strCache>
            </c:strRef>
          </c:tx>
          <c:marker>
            <c:symbol val="circle"/>
            <c:size val="12"/>
            <c:spPr>
              <a:solidFill>
                <a:srgbClr val="0070C0"/>
              </a:solidFill>
              <a:ln>
                <a:solidFill>
                  <a:schemeClr val="accent1"/>
                </a:solidFill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lang="en-US" sz="1200" b="1">
                    <a:solidFill>
                      <a:schemeClr val="accent1"/>
                    </a:solidFill>
                  </a:defRPr>
                </a:pPr>
                <a:endParaRPr lang="es-ES"/>
              </a:p>
            </c:txPr>
            <c:dLblPos val="t"/>
            <c:showSerName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'COLBURN ABSORCIÓN'!$T$54</c:f>
              <c:numCache>
                <c:formatCode>General</c:formatCode>
                <c:ptCount val="1"/>
                <c:pt idx="0">
                  <c:v>5</c:v>
                </c:pt>
              </c:numCache>
            </c:numRef>
          </c:xVal>
          <c:yVal>
            <c:numRef>
              <c:f>'COLBURN ABSORCIÓN'!$T$60</c:f>
              <c:numCache>
                <c:formatCode>General</c:formatCode>
                <c:ptCount val="1"/>
                <c:pt idx="0">
                  <c:v>0.19527438241940295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20-659F-4196-BD1C-68B6F2564059}"/>
            </c:ext>
          </c:extLst>
        </c:ser>
        <c:ser>
          <c:idx val="33"/>
          <c:order val="34"/>
          <c:tx>
            <c:strRef>
              <c:f>'COLBURN ABSORCIÓN'!$S$66:$T$66</c:f>
              <c:strCache>
                <c:ptCount val="1"/>
                <c:pt idx="0">
                  <c:v>Marcador Azul</c:v>
                </c:pt>
              </c:strCache>
            </c:strRef>
          </c:tx>
          <c:marker>
            <c:symbol val="diamond"/>
            <c:size val="12"/>
            <c:spPr>
              <a:solidFill>
                <a:srgbClr val="0070C0"/>
              </a:solidFill>
              <a:ln>
                <a:solidFill>
                  <a:schemeClr val="accent1"/>
                </a:solidFill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lang="en-US" sz="1200" b="1">
                    <a:solidFill>
                      <a:schemeClr val="accent1"/>
                    </a:solidFill>
                  </a:defRPr>
                </a:pPr>
                <a:endParaRPr lang="es-ES"/>
              </a:p>
            </c:txPr>
            <c:dLblPos val="t"/>
            <c:showSerName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'COLBURN ABSORCIÓN'!$T$68</c:f>
              <c:numCache>
                <c:formatCode>General</c:formatCode>
                <c:ptCount val="1"/>
                <c:pt idx="0">
                  <c:v>3</c:v>
                </c:pt>
              </c:numCache>
            </c:numRef>
          </c:xVal>
          <c:yVal>
            <c:numRef>
              <c:f>'COLBURN ABSORCIÓN'!$T$69</c:f>
              <c:numCache>
                <c:formatCode>General</c:formatCode>
                <c:ptCount val="1"/>
                <c:pt idx="0">
                  <c:v>0.5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21-659F-4196-BD1C-68B6F2564059}"/>
            </c:ext>
          </c:extLst>
        </c:ser>
        <c:ser>
          <c:idx val="90"/>
          <c:order val="35"/>
          <c:tx>
            <c:strRef>
              <c:f>'COLBURN ABSORCIÓN'!$U$12:$V$12</c:f>
              <c:strCache>
                <c:ptCount val="1"/>
                <c:pt idx="0">
                  <c:v>Nog Violeta</c:v>
                </c:pt>
              </c:strCache>
            </c:strRef>
          </c:tx>
          <c:marker>
            <c:symbol val="square"/>
            <c:size val="12"/>
            <c:spPr>
              <a:solidFill>
                <a:schemeClr val="accent4"/>
              </a:solidFill>
              <a:ln>
                <a:solidFill>
                  <a:schemeClr val="accent4"/>
                </a:solidFill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lang="en-US" sz="1200" b="1">
                    <a:solidFill>
                      <a:schemeClr val="accent4"/>
                    </a:solidFill>
                  </a:defRPr>
                </a:pPr>
                <a:endParaRPr lang="es-ES"/>
              </a:p>
            </c:txPr>
            <c:dLblPos val="t"/>
            <c:showSerName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'COLBURN ABSORCIÓN'!$V$26</c:f>
              <c:numCache>
                <c:formatCode>0.000</c:formatCode>
                <c:ptCount val="1"/>
                <c:pt idx="0">
                  <c:v>0</c:v>
                </c:pt>
              </c:numCache>
            </c:numRef>
          </c:xVal>
          <c:yVal>
            <c:numRef>
              <c:f>'COLBURN ABSORCIÓN'!$V$23</c:f>
              <c:numCache>
                <c:formatCode>0.000</c:formatCode>
                <c:ptCount val="1"/>
                <c:pt idx="0">
                  <c:v>0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22-659F-4196-BD1C-68B6F2564059}"/>
            </c:ext>
          </c:extLst>
        </c:ser>
        <c:ser>
          <c:idx val="91"/>
          <c:order val="36"/>
          <c:tx>
            <c:strRef>
              <c:f>'COLBURN ABSORCIÓN'!$U$31:$V$31</c:f>
              <c:strCache>
                <c:ptCount val="1"/>
                <c:pt idx="0">
                  <c:v>Caudal Violeta</c:v>
                </c:pt>
              </c:strCache>
            </c:strRef>
          </c:tx>
          <c:marker>
            <c:symbol val="triangle"/>
            <c:size val="12"/>
            <c:spPr>
              <a:solidFill>
                <a:schemeClr val="accent4"/>
              </a:solidFill>
              <a:ln>
                <a:solidFill>
                  <a:schemeClr val="accent4"/>
                </a:solidFill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lang="en-US" sz="1200" b="1">
                    <a:solidFill>
                      <a:schemeClr val="accent4"/>
                    </a:solidFill>
                  </a:defRPr>
                </a:pPr>
                <a:endParaRPr lang="es-ES"/>
              </a:p>
            </c:txPr>
            <c:dLblPos val="t"/>
            <c:showSerName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'COLBURN ABSORCIÓN'!$V$35</c:f>
              <c:numCache>
                <c:formatCode>General</c:formatCode>
                <c:ptCount val="1"/>
              </c:numCache>
            </c:numRef>
          </c:xVal>
          <c:yVal>
            <c:numRef>
              <c:f>'COLBURN ABSORCIÓN'!$V$43</c:f>
              <c:numCache>
                <c:formatCode>General</c:formatCode>
                <c:ptCount val="1"/>
                <c:pt idx="0">
                  <c:v>0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23-659F-4196-BD1C-68B6F2564059}"/>
            </c:ext>
          </c:extLst>
        </c:ser>
        <c:ser>
          <c:idx val="92"/>
          <c:order val="37"/>
          <c:tx>
            <c:strRef>
              <c:f>'COLBURN ABSORCIÓN'!$U$51:$V$51</c:f>
              <c:strCache>
                <c:ptCount val="1"/>
                <c:pt idx="0">
                  <c:v>Composición Violeta</c:v>
                </c:pt>
              </c:strCache>
            </c:strRef>
          </c:tx>
          <c:marker>
            <c:symbol val="circle"/>
            <c:size val="12"/>
            <c:spPr>
              <a:solidFill>
                <a:schemeClr val="accent4"/>
              </a:solidFill>
              <a:ln>
                <a:solidFill>
                  <a:schemeClr val="accent4"/>
                </a:solidFill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lang="en-US" sz="1200" b="1">
                    <a:solidFill>
                      <a:schemeClr val="accent4"/>
                    </a:solidFill>
                  </a:defRPr>
                </a:pPr>
                <a:endParaRPr lang="es-ES"/>
              </a:p>
            </c:txPr>
            <c:dLblPos val="t"/>
            <c:showSerName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'COLBURN ABSORCIÓN'!$V$54</c:f>
              <c:numCache>
                <c:formatCode>General</c:formatCode>
                <c:ptCount val="1"/>
              </c:numCache>
            </c:numRef>
          </c:xVal>
          <c:yVal>
            <c:numRef>
              <c:f>'COLBURN ABSORCIÓN'!$V$60</c:f>
              <c:numCache>
                <c:formatCode>General</c:formatCode>
                <c:ptCount val="1"/>
                <c:pt idx="0">
                  <c:v>0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24-659F-4196-BD1C-68B6F2564059}"/>
            </c:ext>
          </c:extLst>
        </c:ser>
        <c:ser>
          <c:idx val="93"/>
          <c:order val="38"/>
          <c:tx>
            <c:strRef>
              <c:f>'COLBURN ABSORCIÓN'!$U$66:$V$66</c:f>
              <c:strCache>
                <c:ptCount val="1"/>
                <c:pt idx="0">
                  <c:v>Marcador Violeta</c:v>
                </c:pt>
              </c:strCache>
            </c:strRef>
          </c:tx>
          <c:marker>
            <c:symbol val="diamond"/>
            <c:size val="12"/>
            <c:spPr>
              <a:solidFill>
                <a:schemeClr val="accent4"/>
              </a:solidFill>
              <a:ln>
                <a:solidFill>
                  <a:schemeClr val="accent4"/>
                </a:solidFill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lang="en-US" sz="1200" b="1">
                    <a:solidFill>
                      <a:schemeClr val="accent4"/>
                    </a:solidFill>
                  </a:defRPr>
                </a:pPr>
                <a:endParaRPr lang="es-ES"/>
              </a:p>
            </c:txPr>
            <c:dLblPos val="t"/>
            <c:showSerName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'COLBURN ABSORCIÓN'!$V$68</c:f>
              <c:numCache>
                <c:formatCode>General</c:formatCode>
                <c:ptCount val="1"/>
                <c:pt idx="0">
                  <c:v>7</c:v>
                </c:pt>
              </c:numCache>
            </c:numRef>
          </c:xVal>
          <c:yVal>
            <c:numRef>
              <c:f>'COLBURN ABSORCIÓN'!$V$69</c:f>
              <c:numCache>
                <c:formatCode>General</c:formatCode>
                <c:ptCount val="1"/>
                <c:pt idx="0">
                  <c:v>0.2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25-659F-4196-BD1C-68B6F2564059}"/>
            </c:ext>
          </c:extLst>
        </c:ser>
        <c:ser>
          <c:idx val="94"/>
          <c:order val="39"/>
          <c:tx>
            <c:strRef>
              <c:f>'COLBURN ABSORCIÓN'!$W$12:$X$12</c:f>
              <c:strCache>
                <c:ptCount val="1"/>
                <c:pt idx="0">
                  <c:v>Nog Naranja</c:v>
                </c:pt>
              </c:strCache>
            </c:strRef>
          </c:tx>
          <c:marker>
            <c:symbol val="square"/>
            <c:size val="12"/>
            <c:spPr>
              <a:solidFill>
                <a:schemeClr val="accent6"/>
              </a:solidFill>
              <a:ln>
                <a:solidFill>
                  <a:schemeClr val="accent6"/>
                </a:solidFill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lang="en-US" sz="1200" b="1">
                    <a:solidFill>
                      <a:schemeClr val="accent6"/>
                    </a:solidFill>
                  </a:defRPr>
                </a:pPr>
                <a:endParaRPr lang="es-ES"/>
              </a:p>
            </c:txPr>
            <c:dLblPos val="t"/>
            <c:showSerName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'COLBURN ABSORCIÓN'!$X$26</c:f>
              <c:numCache>
                <c:formatCode>0.000</c:formatCode>
                <c:ptCount val="1"/>
                <c:pt idx="0">
                  <c:v>0</c:v>
                </c:pt>
              </c:numCache>
            </c:numRef>
          </c:xVal>
          <c:yVal>
            <c:numRef>
              <c:f>'COLBURN ABSORCIÓN'!$X$23</c:f>
              <c:numCache>
                <c:formatCode>0.000</c:formatCode>
                <c:ptCount val="1"/>
                <c:pt idx="0">
                  <c:v>0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26-659F-4196-BD1C-68B6F2564059}"/>
            </c:ext>
          </c:extLst>
        </c:ser>
        <c:ser>
          <c:idx val="95"/>
          <c:order val="40"/>
          <c:tx>
            <c:strRef>
              <c:f>'COLBURN ABSORCIÓN'!$W$31:$X$31</c:f>
              <c:strCache>
                <c:ptCount val="1"/>
                <c:pt idx="0">
                  <c:v>Caudal Naranja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ymbol val="triangle"/>
            <c:size val="12"/>
            <c:spPr>
              <a:solidFill>
                <a:schemeClr val="accent6"/>
              </a:solidFill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lang="en-US" sz="1200" b="1">
                    <a:solidFill>
                      <a:schemeClr val="accent6"/>
                    </a:solidFill>
                  </a:defRPr>
                </a:pPr>
                <a:endParaRPr lang="es-ES"/>
              </a:p>
            </c:txPr>
            <c:dLblPos val="t"/>
            <c:showSerName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'COLBURN ABSORCIÓN'!$X$35</c:f>
              <c:numCache>
                <c:formatCode>General</c:formatCode>
                <c:ptCount val="1"/>
              </c:numCache>
            </c:numRef>
          </c:xVal>
          <c:yVal>
            <c:numRef>
              <c:f>'COLBURN ABSORCIÓN'!$X$43</c:f>
              <c:numCache>
                <c:formatCode>General</c:formatCode>
                <c:ptCount val="1"/>
                <c:pt idx="0">
                  <c:v>0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27-659F-4196-BD1C-68B6F2564059}"/>
            </c:ext>
          </c:extLst>
        </c:ser>
        <c:ser>
          <c:idx val="96"/>
          <c:order val="41"/>
          <c:tx>
            <c:strRef>
              <c:f>'COLBURN ABSORCIÓN'!$W$51:$X$51</c:f>
              <c:strCache>
                <c:ptCount val="1"/>
                <c:pt idx="0">
                  <c:v>Composición Naranja</c:v>
                </c:pt>
              </c:strCache>
            </c:strRef>
          </c:tx>
          <c:marker>
            <c:symbol val="circle"/>
            <c:size val="11"/>
            <c:spPr>
              <a:solidFill>
                <a:schemeClr val="accent6"/>
              </a:solidFill>
              <a:ln>
                <a:solidFill>
                  <a:schemeClr val="accent6"/>
                </a:solidFill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lang="en-US" sz="1200" b="1">
                    <a:solidFill>
                      <a:schemeClr val="accent6"/>
                    </a:solidFill>
                  </a:defRPr>
                </a:pPr>
                <a:endParaRPr lang="es-ES"/>
              </a:p>
            </c:txPr>
            <c:dLblPos val="t"/>
            <c:showSerName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'COLBURN ABSORCIÓN'!$X$54</c:f>
              <c:numCache>
                <c:formatCode>General</c:formatCode>
                <c:ptCount val="1"/>
              </c:numCache>
            </c:numRef>
          </c:xVal>
          <c:yVal>
            <c:numRef>
              <c:f>'COLBURN ABSORCIÓN'!$X$60</c:f>
              <c:numCache>
                <c:formatCode>General</c:formatCode>
                <c:ptCount val="1"/>
                <c:pt idx="0">
                  <c:v>0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28-659F-4196-BD1C-68B6F2564059}"/>
            </c:ext>
          </c:extLst>
        </c:ser>
        <c:ser>
          <c:idx val="97"/>
          <c:order val="42"/>
          <c:tx>
            <c:strRef>
              <c:f>'COLBURN ABSORCIÓN'!$W$66:$X$66</c:f>
              <c:strCache>
                <c:ptCount val="1"/>
                <c:pt idx="0">
                  <c:v>Marcador Naranja</c:v>
                </c:pt>
              </c:strCache>
            </c:strRef>
          </c:tx>
          <c:spPr>
            <a:ln>
              <a:solidFill>
                <a:schemeClr val="accent6"/>
              </a:solidFill>
            </a:ln>
          </c:spPr>
          <c:marker>
            <c:symbol val="diamond"/>
            <c:size val="12"/>
            <c:spPr>
              <a:solidFill>
                <a:schemeClr val="accent6"/>
              </a:solidFill>
              <a:ln>
                <a:solidFill>
                  <a:schemeClr val="accent6"/>
                </a:solidFill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lang="en-US" sz="1200" b="1">
                    <a:solidFill>
                      <a:schemeClr val="accent6"/>
                    </a:solidFill>
                  </a:defRPr>
                </a:pPr>
                <a:endParaRPr lang="es-ES"/>
              </a:p>
            </c:txPr>
            <c:dLblPos val="t"/>
            <c:showSerName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'COLBURN ABSORCIÓN'!$X$68</c:f>
              <c:numCache>
                <c:formatCode>General</c:formatCode>
                <c:ptCount val="1"/>
                <c:pt idx="0">
                  <c:v>2</c:v>
                </c:pt>
              </c:numCache>
            </c:numRef>
          </c:xVal>
          <c:yVal>
            <c:numRef>
              <c:f>'COLBURN ABSORCIÓN'!$X$69</c:f>
              <c:numCache>
                <c:formatCode>General</c:formatCode>
                <c:ptCount val="1"/>
                <c:pt idx="0">
                  <c:v>2E-3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29-659F-4196-BD1C-68B6F2564059}"/>
            </c:ext>
          </c:extLst>
        </c:ser>
        <c:ser>
          <c:idx val="34"/>
          <c:order val="43"/>
          <c:tx>
            <c:v>Np=2</c:v>
          </c:tx>
          <c:spPr>
            <a:ln w="22225">
              <a:solidFill>
                <a:schemeClr val="bg1">
                  <a:lumMod val="75000"/>
                </a:schemeClr>
              </a:solidFill>
              <a:prstDash val="sysDot"/>
            </a:ln>
          </c:spPr>
          <c:marker>
            <c:symbol val="none"/>
          </c:marker>
          <c:dLbls>
            <c:dLbl>
              <c:idx val="1"/>
              <c:layout/>
              <c:tx>
                <c:rich>
                  <a:bodyPr/>
                  <a:lstStyle/>
                  <a:p>
                    <a:r>
                      <a:t>Nog=2</a:t>
                    </a:r>
                  </a:p>
                </c:rich>
              </c:tx>
              <c:dLblPos val="t"/>
              <c:showSerName val="1"/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n-US"/>
                </a:pPr>
                <a:endParaRPr lang="es-ES"/>
              </a:p>
            </c:txPr>
            <c:dLblPos val="t"/>
            <c:showSerName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'COLBURN ABSORCIÓN'!$C$119:$C$120</c:f>
              <c:numCache>
                <c:formatCode>General</c:formatCode>
                <c:ptCount val="2"/>
                <c:pt idx="0">
                  <c:v>2</c:v>
                </c:pt>
                <c:pt idx="1">
                  <c:v>2</c:v>
                </c:pt>
              </c:numCache>
            </c:numRef>
          </c:xVal>
          <c:yVal>
            <c:numRef>
              <c:f>'COLBURN ABSORCIÓN'!$D$119:$D$120</c:f>
              <c:numCache>
                <c:formatCode>General</c:formatCode>
                <c:ptCount val="2"/>
                <c:pt idx="0">
                  <c:v>1.0000000000000001E-5</c:v>
                </c:pt>
                <c:pt idx="1">
                  <c:v>1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2A-659F-4196-BD1C-68B6F2564059}"/>
            </c:ext>
          </c:extLst>
        </c:ser>
        <c:ser>
          <c:idx val="35"/>
          <c:order val="44"/>
          <c:tx>
            <c:v>Np=3</c:v>
          </c:tx>
          <c:spPr>
            <a:ln w="22225">
              <a:solidFill>
                <a:schemeClr val="bg1">
                  <a:lumMod val="75000"/>
                </a:schemeClr>
              </a:solidFill>
              <a:prstDash val="sysDot"/>
            </a:ln>
          </c:spPr>
          <c:marker>
            <c:symbol val="none"/>
          </c:marker>
          <c:dLbls>
            <c:dLbl>
              <c:idx val="1"/>
              <c:layout/>
              <c:tx>
                <c:rich>
                  <a:bodyPr/>
                  <a:lstStyle/>
                  <a:p>
                    <a:r>
                      <a:t>Nog=3</a:t>
                    </a:r>
                  </a:p>
                </c:rich>
              </c:tx>
              <c:dLblPos val="t"/>
              <c:showSerName val="1"/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n-US"/>
                </a:pPr>
                <a:endParaRPr lang="es-ES"/>
              </a:p>
            </c:txPr>
            <c:dLblPos val="t"/>
            <c:showSerName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'COLBURN ABSORCIÓN'!$C$121:$C$122</c:f>
              <c:numCache>
                <c:formatCode>General</c:formatCode>
                <c:ptCount val="2"/>
                <c:pt idx="0">
                  <c:v>3</c:v>
                </c:pt>
                <c:pt idx="1">
                  <c:v>3</c:v>
                </c:pt>
              </c:numCache>
            </c:numRef>
          </c:xVal>
          <c:yVal>
            <c:numRef>
              <c:f>'COLBURN ABSORCIÓN'!$D$121:$D$122</c:f>
              <c:numCache>
                <c:formatCode>General</c:formatCode>
                <c:ptCount val="2"/>
                <c:pt idx="0">
                  <c:v>1.0000000000000001E-5</c:v>
                </c:pt>
                <c:pt idx="1">
                  <c:v>1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2B-659F-4196-BD1C-68B6F2564059}"/>
            </c:ext>
          </c:extLst>
        </c:ser>
        <c:ser>
          <c:idx val="36"/>
          <c:order val="45"/>
          <c:tx>
            <c:v>Np=4</c:v>
          </c:tx>
          <c:spPr>
            <a:ln w="22225">
              <a:solidFill>
                <a:schemeClr val="bg1">
                  <a:lumMod val="75000"/>
                </a:schemeClr>
              </a:solidFill>
              <a:prstDash val="sysDot"/>
            </a:ln>
          </c:spPr>
          <c:marker>
            <c:symbol val="none"/>
          </c:marker>
          <c:dLbls>
            <c:dLbl>
              <c:idx val="1"/>
              <c:layout/>
              <c:tx>
                <c:rich>
                  <a:bodyPr/>
                  <a:lstStyle/>
                  <a:p>
                    <a:r>
                      <a:t>Nog=4</a:t>
                    </a:r>
                  </a:p>
                </c:rich>
              </c:tx>
              <c:dLblPos val="t"/>
              <c:showSerName val="1"/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n-US"/>
                </a:pPr>
                <a:endParaRPr lang="es-ES"/>
              </a:p>
            </c:txPr>
            <c:dLblPos val="t"/>
            <c:showSerName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'COLBURN ABSORCIÓN'!$C$123:$C$124</c:f>
              <c:numCache>
                <c:formatCode>General</c:formatCode>
                <c:ptCount val="2"/>
                <c:pt idx="0">
                  <c:v>4</c:v>
                </c:pt>
                <c:pt idx="1">
                  <c:v>4</c:v>
                </c:pt>
              </c:numCache>
            </c:numRef>
          </c:xVal>
          <c:yVal>
            <c:numRef>
              <c:f>'COLBURN ABSORCIÓN'!$D$123:$D$124</c:f>
              <c:numCache>
                <c:formatCode>General</c:formatCode>
                <c:ptCount val="2"/>
                <c:pt idx="0">
                  <c:v>1.0000000000000001E-5</c:v>
                </c:pt>
                <c:pt idx="1">
                  <c:v>1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2C-659F-4196-BD1C-68B6F2564059}"/>
            </c:ext>
          </c:extLst>
        </c:ser>
        <c:ser>
          <c:idx val="37"/>
          <c:order val="46"/>
          <c:tx>
            <c:v>Np=5</c:v>
          </c:tx>
          <c:spPr>
            <a:ln w="22225">
              <a:solidFill>
                <a:schemeClr val="bg1">
                  <a:lumMod val="75000"/>
                </a:schemeClr>
              </a:solidFill>
              <a:prstDash val="sysDot"/>
            </a:ln>
          </c:spPr>
          <c:marker>
            <c:symbol val="none"/>
          </c:marker>
          <c:dLbls>
            <c:dLbl>
              <c:idx val="0"/>
              <c:delete val="1"/>
            </c:dLbl>
            <c:dLbl>
              <c:idx val="1"/>
              <c:layout/>
              <c:tx>
                <c:rich>
                  <a:bodyPr/>
                  <a:lstStyle/>
                  <a:p>
                    <a:r>
                      <a:t>Nog=5</a:t>
                    </a:r>
                  </a:p>
                </c:rich>
              </c:tx>
              <c:dLblPos val="t"/>
              <c:showSerName val="1"/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n-US"/>
                </a:pPr>
                <a:endParaRPr lang="es-ES"/>
              </a:p>
            </c:txPr>
            <c:dLblPos val="t"/>
            <c:showSerName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'COLBURN ABSORCIÓN'!$C$125:$C$126</c:f>
              <c:numCache>
                <c:formatCode>General</c:formatCode>
                <c:ptCount val="2"/>
                <c:pt idx="0">
                  <c:v>5</c:v>
                </c:pt>
                <c:pt idx="1">
                  <c:v>5</c:v>
                </c:pt>
              </c:numCache>
            </c:numRef>
          </c:xVal>
          <c:yVal>
            <c:numRef>
              <c:f>'COLBURN ABSORCIÓN'!$D$125:$D$126</c:f>
              <c:numCache>
                <c:formatCode>General</c:formatCode>
                <c:ptCount val="2"/>
                <c:pt idx="0">
                  <c:v>1.0000000000000001E-5</c:v>
                </c:pt>
                <c:pt idx="1">
                  <c:v>1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2D-659F-4196-BD1C-68B6F2564059}"/>
            </c:ext>
          </c:extLst>
        </c:ser>
        <c:ser>
          <c:idx val="38"/>
          <c:order val="47"/>
          <c:tx>
            <c:v>Np=6</c:v>
          </c:tx>
          <c:spPr>
            <a:ln w="22225">
              <a:solidFill>
                <a:schemeClr val="bg1">
                  <a:lumMod val="75000"/>
                </a:schemeClr>
              </a:solidFill>
              <a:prstDash val="sysDot"/>
            </a:ln>
          </c:spPr>
          <c:marker>
            <c:symbol val="none"/>
          </c:marker>
          <c:dLbls>
            <c:dLbl>
              <c:idx val="1"/>
              <c:layout/>
              <c:tx>
                <c:rich>
                  <a:bodyPr/>
                  <a:lstStyle/>
                  <a:p>
                    <a:r>
                      <a:t>Nog=6</a:t>
                    </a:r>
                  </a:p>
                </c:rich>
              </c:tx>
              <c:dLblPos val="t"/>
              <c:showSerName val="1"/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n-US"/>
                </a:pPr>
                <a:endParaRPr lang="es-ES"/>
              </a:p>
            </c:txPr>
            <c:dLblPos val="t"/>
            <c:showSerName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'COLBURN ABSORCIÓN'!$C$127:$C$128</c:f>
              <c:numCache>
                <c:formatCode>General</c:formatCode>
                <c:ptCount val="2"/>
                <c:pt idx="0">
                  <c:v>6</c:v>
                </c:pt>
                <c:pt idx="1">
                  <c:v>6</c:v>
                </c:pt>
              </c:numCache>
            </c:numRef>
          </c:xVal>
          <c:yVal>
            <c:numRef>
              <c:f>'COLBURN ABSORCIÓN'!$D$127:$D$128</c:f>
              <c:numCache>
                <c:formatCode>General</c:formatCode>
                <c:ptCount val="2"/>
                <c:pt idx="0">
                  <c:v>1.0000000000000001E-5</c:v>
                </c:pt>
                <c:pt idx="1">
                  <c:v>1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2E-659F-4196-BD1C-68B6F2564059}"/>
            </c:ext>
          </c:extLst>
        </c:ser>
        <c:ser>
          <c:idx val="39"/>
          <c:order val="48"/>
          <c:tx>
            <c:v>Np=7</c:v>
          </c:tx>
          <c:spPr>
            <a:ln w="22225">
              <a:solidFill>
                <a:schemeClr val="bg1">
                  <a:lumMod val="75000"/>
                </a:schemeClr>
              </a:solidFill>
              <a:prstDash val="sysDot"/>
            </a:ln>
          </c:spPr>
          <c:marker>
            <c:symbol val="none"/>
          </c:marker>
          <c:dLbls>
            <c:dLbl>
              <c:idx val="1"/>
              <c:delete val="1"/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n-US"/>
                </a:pPr>
                <a:endParaRPr lang="es-ES"/>
              </a:p>
            </c:txPr>
            <c:dLblPos val="t"/>
            <c:showSerName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'COLBURN ABSORCIÓN'!$C$129:$C$130</c:f>
              <c:numCache>
                <c:formatCode>General</c:formatCode>
                <c:ptCount val="2"/>
                <c:pt idx="0">
                  <c:v>7</c:v>
                </c:pt>
                <c:pt idx="1">
                  <c:v>7</c:v>
                </c:pt>
              </c:numCache>
            </c:numRef>
          </c:xVal>
          <c:yVal>
            <c:numRef>
              <c:f>'COLBURN ABSORCIÓN'!$D$129:$D$130</c:f>
              <c:numCache>
                <c:formatCode>General</c:formatCode>
                <c:ptCount val="2"/>
                <c:pt idx="0">
                  <c:v>1.0000000000000001E-5</c:v>
                </c:pt>
                <c:pt idx="1">
                  <c:v>1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2F-659F-4196-BD1C-68B6F2564059}"/>
            </c:ext>
          </c:extLst>
        </c:ser>
        <c:ser>
          <c:idx val="40"/>
          <c:order val="49"/>
          <c:tx>
            <c:v>Np=8</c:v>
          </c:tx>
          <c:spPr>
            <a:ln w="22225"/>
          </c:spPr>
          <c:marker>
            <c:symbol val="none"/>
          </c:marker>
          <c:dPt>
            <c:idx val="1"/>
            <c:spPr>
              <a:ln w="22225">
                <a:solidFill>
                  <a:schemeClr val="bg1">
                    <a:lumMod val="75000"/>
                  </a:schemeClr>
                </a:solidFill>
                <a:prstDash val="sysDot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31-659F-4196-BD1C-68B6F2564059}"/>
              </c:ext>
            </c:extLst>
          </c:dPt>
          <c:dLbls>
            <c:dLbl>
              <c:idx val="1"/>
              <c:layout/>
              <c:tx>
                <c:rich>
                  <a:bodyPr/>
                  <a:lstStyle/>
                  <a:p>
                    <a:r>
                      <a:t>Nog=8</a:t>
                    </a:r>
                  </a:p>
                </c:rich>
              </c:tx>
              <c:dLblPos val="t"/>
              <c:showSerName val="1"/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n-US"/>
                </a:pPr>
                <a:endParaRPr lang="es-ES"/>
              </a:p>
            </c:txPr>
            <c:dLblPos val="t"/>
            <c:showSerName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'COLBURN ABSORCIÓN'!$C$131:$C$132</c:f>
              <c:numCache>
                <c:formatCode>General</c:formatCode>
                <c:ptCount val="2"/>
                <c:pt idx="0">
                  <c:v>8</c:v>
                </c:pt>
                <c:pt idx="1">
                  <c:v>8</c:v>
                </c:pt>
              </c:numCache>
            </c:numRef>
          </c:xVal>
          <c:yVal>
            <c:numRef>
              <c:f>'COLBURN ABSORCIÓN'!$D$131:$D$132</c:f>
              <c:numCache>
                <c:formatCode>General</c:formatCode>
                <c:ptCount val="2"/>
                <c:pt idx="0">
                  <c:v>1.0000000000000001E-5</c:v>
                </c:pt>
                <c:pt idx="1">
                  <c:v>1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32-659F-4196-BD1C-68B6F2564059}"/>
            </c:ext>
          </c:extLst>
        </c:ser>
        <c:ser>
          <c:idx val="41"/>
          <c:order val="50"/>
          <c:tx>
            <c:v>Np=9</c:v>
          </c:tx>
          <c:spPr>
            <a:ln w="22225">
              <a:solidFill>
                <a:schemeClr val="bg1">
                  <a:lumMod val="75000"/>
                </a:schemeClr>
              </a:solidFill>
              <a:prstDash val="sysDot"/>
            </a:ln>
          </c:spPr>
          <c:marker>
            <c:symbol val="none"/>
          </c:marker>
          <c:xVal>
            <c:numRef>
              <c:f>'COLBURN ABSORCIÓN'!$C$133:$C$134</c:f>
              <c:numCache>
                <c:formatCode>General</c:formatCode>
                <c:ptCount val="2"/>
                <c:pt idx="0">
                  <c:v>9</c:v>
                </c:pt>
                <c:pt idx="1">
                  <c:v>9</c:v>
                </c:pt>
              </c:numCache>
            </c:numRef>
          </c:xVal>
          <c:yVal>
            <c:numRef>
              <c:f>'COLBURN ABSORCIÓN'!$D$133:$D$134</c:f>
              <c:numCache>
                <c:formatCode>General</c:formatCode>
                <c:ptCount val="2"/>
                <c:pt idx="0">
                  <c:v>1.0000000000000001E-5</c:v>
                </c:pt>
                <c:pt idx="1">
                  <c:v>1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33-659F-4196-BD1C-68B6F2564059}"/>
            </c:ext>
          </c:extLst>
        </c:ser>
        <c:ser>
          <c:idx val="42"/>
          <c:order val="51"/>
          <c:tx>
            <c:v>Np=10</c:v>
          </c:tx>
          <c:spPr>
            <a:ln w="22225">
              <a:solidFill>
                <a:schemeClr val="bg1">
                  <a:lumMod val="75000"/>
                </a:schemeClr>
              </a:solidFill>
              <a:prstDash val="sysDot"/>
            </a:ln>
          </c:spPr>
          <c:marker>
            <c:symbol val="none"/>
          </c:marker>
          <c:dLbls>
            <c:dLbl>
              <c:idx val="1"/>
              <c:layout/>
              <c:tx>
                <c:rich>
                  <a:bodyPr/>
                  <a:lstStyle/>
                  <a:p>
                    <a:r>
                      <a:t>Nog=10</a:t>
                    </a:r>
                  </a:p>
                </c:rich>
              </c:tx>
              <c:dLblPos val="t"/>
              <c:showSerName val="1"/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n-US"/>
                </a:pPr>
                <a:endParaRPr lang="es-ES"/>
              </a:p>
            </c:txPr>
            <c:dLblPos val="t"/>
            <c:showSerName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'COLBURN ABSORCIÓN'!$C$135:$C$136</c:f>
              <c:numCache>
                <c:formatCode>General</c:formatCode>
                <c:ptCount val="2"/>
                <c:pt idx="0">
                  <c:v>10</c:v>
                </c:pt>
                <c:pt idx="1">
                  <c:v>10</c:v>
                </c:pt>
              </c:numCache>
            </c:numRef>
          </c:xVal>
          <c:yVal>
            <c:numRef>
              <c:f>'COLBURN ABSORCIÓN'!$D$135:$D$136</c:f>
              <c:numCache>
                <c:formatCode>General</c:formatCode>
                <c:ptCount val="2"/>
                <c:pt idx="0">
                  <c:v>1.0000000000000001E-5</c:v>
                </c:pt>
                <c:pt idx="1">
                  <c:v>1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34-659F-4196-BD1C-68B6F2564059}"/>
            </c:ext>
          </c:extLst>
        </c:ser>
        <c:ser>
          <c:idx val="43"/>
          <c:order val="52"/>
          <c:tx>
            <c:v>Np=11</c:v>
          </c:tx>
          <c:spPr>
            <a:ln w="22225">
              <a:solidFill>
                <a:schemeClr val="bg1">
                  <a:lumMod val="75000"/>
                </a:schemeClr>
              </a:solidFill>
              <a:prstDash val="sysDot"/>
            </a:ln>
          </c:spPr>
          <c:marker>
            <c:symbol val="none"/>
          </c:marker>
          <c:xVal>
            <c:numRef>
              <c:f>'COLBURN ABSORCIÓN'!$C$137:$C$138</c:f>
              <c:numCache>
                <c:formatCode>General</c:formatCode>
                <c:ptCount val="2"/>
                <c:pt idx="0">
                  <c:v>11</c:v>
                </c:pt>
                <c:pt idx="1">
                  <c:v>11</c:v>
                </c:pt>
              </c:numCache>
            </c:numRef>
          </c:xVal>
          <c:yVal>
            <c:numRef>
              <c:f>'COLBURN ABSORCIÓN'!$D$137:$D$138</c:f>
              <c:numCache>
                <c:formatCode>General</c:formatCode>
                <c:ptCount val="2"/>
                <c:pt idx="0">
                  <c:v>1.0000000000000001E-5</c:v>
                </c:pt>
                <c:pt idx="1">
                  <c:v>1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35-659F-4196-BD1C-68B6F2564059}"/>
            </c:ext>
          </c:extLst>
        </c:ser>
        <c:ser>
          <c:idx val="44"/>
          <c:order val="53"/>
          <c:tx>
            <c:v>Np=12</c:v>
          </c:tx>
          <c:spPr>
            <a:ln w="22225">
              <a:solidFill>
                <a:schemeClr val="bg1">
                  <a:lumMod val="75000"/>
                </a:schemeClr>
              </a:solidFill>
              <a:prstDash val="sysDot"/>
            </a:ln>
          </c:spPr>
          <c:marker>
            <c:symbol val="none"/>
          </c:marker>
          <c:dLbls>
            <c:dLbl>
              <c:idx val="1"/>
              <c:layout/>
              <c:tx>
                <c:rich>
                  <a:bodyPr/>
                  <a:lstStyle/>
                  <a:p>
                    <a:r>
                      <a:t>Nog=12</a:t>
                    </a:r>
                  </a:p>
                </c:rich>
              </c:tx>
              <c:dLblPos val="t"/>
              <c:showSerName val="1"/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n-US"/>
                </a:pPr>
                <a:endParaRPr lang="es-ES"/>
              </a:p>
            </c:txPr>
            <c:dLblPos val="t"/>
            <c:showSerName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'COLBURN ABSORCIÓN'!$C$139:$C$140</c:f>
              <c:numCache>
                <c:formatCode>General</c:formatCode>
                <c:ptCount val="2"/>
                <c:pt idx="0">
                  <c:v>12</c:v>
                </c:pt>
                <c:pt idx="1">
                  <c:v>12</c:v>
                </c:pt>
              </c:numCache>
            </c:numRef>
          </c:xVal>
          <c:yVal>
            <c:numRef>
              <c:f>'COLBURN ABSORCIÓN'!$D$139:$D$140</c:f>
              <c:numCache>
                <c:formatCode>General</c:formatCode>
                <c:ptCount val="2"/>
                <c:pt idx="0">
                  <c:v>1.0000000000000001E-5</c:v>
                </c:pt>
                <c:pt idx="1">
                  <c:v>1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36-659F-4196-BD1C-68B6F2564059}"/>
            </c:ext>
          </c:extLst>
        </c:ser>
        <c:ser>
          <c:idx val="45"/>
          <c:order val="54"/>
          <c:tx>
            <c:v>Np=13</c:v>
          </c:tx>
          <c:spPr>
            <a:ln w="22225">
              <a:solidFill>
                <a:schemeClr val="bg1">
                  <a:lumMod val="75000"/>
                </a:schemeClr>
              </a:solidFill>
              <a:prstDash val="sysDot"/>
            </a:ln>
          </c:spPr>
          <c:marker>
            <c:symbol val="none"/>
          </c:marker>
          <c:xVal>
            <c:numRef>
              <c:f>'COLBURN ABSORCIÓN'!$C$141:$C$142</c:f>
              <c:numCache>
                <c:formatCode>General</c:formatCode>
                <c:ptCount val="2"/>
                <c:pt idx="0">
                  <c:v>13</c:v>
                </c:pt>
                <c:pt idx="1">
                  <c:v>13</c:v>
                </c:pt>
              </c:numCache>
            </c:numRef>
          </c:xVal>
          <c:yVal>
            <c:numRef>
              <c:f>'COLBURN ABSORCIÓN'!$D$141:$D$142</c:f>
              <c:numCache>
                <c:formatCode>General</c:formatCode>
                <c:ptCount val="2"/>
                <c:pt idx="0">
                  <c:v>1.0000000000000001E-5</c:v>
                </c:pt>
                <c:pt idx="1">
                  <c:v>1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37-659F-4196-BD1C-68B6F2564059}"/>
            </c:ext>
          </c:extLst>
        </c:ser>
        <c:ser>
          <c:idx val="46"/>
          <c:order val="55"/>
          <c:tx>
            <c:v>Np=14</c:v>
          </c:tx>
          <c:spPr>
            <a:ln w="22225"/>
          </c:spPr>
          <c:marker>
            <c:symbol val="none"/>
          </c:marker>
          <c:dPt>
            <c:idx val="1"/>
            <c:spPr>
              <a:ln w="22225">
                <a:solidFill>
                  <a:schemeClr val="bg1">
                    <a:lumMod val="75000"/>
                  </a:schemeClr>
                </a:solidFill>
                <a:prstDash val="sysDot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39-659F-4196-BD1C-68B6F2564059}"/>
              </c:ext>
            </c:extLst>
          </c:dPt>
          <c:xVal>
            <c:numRef>
              <c:f>'COLBURN ABSORCIÓN'!$C$143:$C$144</c:f>
              <c:numCache>
                <c:formatCode>General</c:formatCode>
                <c:ptCount val="2"/>
                <c:pt idx="0">
                  <c:v>14</c:v>
                </c:pt>
                <c:pt idx="1">
                  <c:v>14</c:v>
                </c:pt>
              </c:numCache>
            </c:numRef>
          </c:xVal>
          <c:yVal>
            <c:numRef>
              <c:f>'COLBURN ABSORCIÓN'!$D$143:$D$144</c:f>
              <c:numCache>
                <c:formatCode>General</c:formatCode>
                <c:ptCount val="2"/>
                <c:pt idx="0">
                  <c:v>1.0000000000000001E-5</c:v>
                </c:pt>
                <c:pt idx="1">
                  <c:v>1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3A-659F-4196-BD1C-68B6F2564059}"/>
            </c:ext>
          </c:extLst>
        </c:ser>
        <c:ser>
          <c:idx val="47"/>
          <c:order val="56"/>
          <c:tx>
            <c:v>Np=15</c:v>
          </c:tx>
          <c:spPr>
            <a:ln w="22225">
              <a:solidFill>
                <a:schemeClr val="bg1">
                  <a:lumMod val="75000"/>
                </a:schemeClr>
              </a:solidFill>
              <a:prstDash val="sysDot"/>
            </a:ln>
          </c:spPr>
          <c:marker>
            <c:symbol val="none"/>
          </c:marker>
          <c:dLbls>
            <c:dLbl>
              <c:idx val="1"/>
              <c:layout/>
              <c:tx>
                <c:rich>
                  <a:bodyPr/>
                  <a:lstStyle/>
                  <a:p>
                    <a:r>
                      <a:t>Nog=15</a:t>
                    </a:r>
                  </a:p>
                </c:rich>
              </c:tx>
              <c:dLblPos val="t"/>
              <c:showSerName val="1"/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n-US"/>
                </a:pPr>
                <a:endParaRPr lang="es-ES"/>
              </a:p>
            </c:txPr>
            <c:dLblPos val="t"/>
            <c:showSerName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'COLBURN ABSORCIÓN'!$C$145:$C$146</c:f>
              <c:numCache>
                <c:formatCode>General</c:formatCode>
                <c:ptCount val="2"/>
                <c:pt idx="0">
                  <c:v>15</c:v>
                </c:pt>
                <c:pt idx="1">
                  <c:v>15</c:v>
                </c:pt>
              </c:numCache>
            </c:numRef>
          </c:xVal>
          <c:yVal>
            <c:numRef>
              <c:f>'COLBURN ABSORCIÓN'!$D$145:$D$146</c:f>
              <c:numCache>
                <c:formatCode>General</c:formatCode>
                <c:ptCount val="2"/>
                <c:pt idx="0">
                  <c:v>1.0000000000000001E-5</c:v>
                </c:pt>
                <c:pt idx="1">
                  <c:v>1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3B-659F-4196-BD1C-68B6F2564059}"/>
            </c:ext>
          </c:extLst>
        </c:ser>
        <c:ser>
          <c:idx val="48"/>
          <c:order val="57"/>
          <c:tx>
            <c:v>Np=16</c:v>
          </c:tx>
          <c:spPr>
            <a:ln w="22225">
              <a:solidFill>
                <a:schemeClr val="bg1">
                  <a:lumMod val="75000"/>
                </a:schemeClr>
              </a:solidFill>
              <a:prstDash val="sysDot"/>
            </a:ln>
          </c:spPr>
          <c:marker>
            <c:symbol val="none"/>
          </c:marker>
          <c:xVal>
            <c:numRef>
              <c:f>'COLBURN ABSORCIÓN'!$C$147:$C$148</c:f>
              <c:numCache>
                <c:formatCode>General</c:formatCode>
                <c:ptCount val="2"/>
                <c:pt idx="0">
                  <c:v>16</c:v>
                </c:pt>
                <c:pt idx="1">
                  <c:v>16</c:v>
                </c:pt>
              </c:numCache>
            </c:numRef>
          </c:xVal>
          <c:yVal>
            <c:numRef>
              <c:f>'COLBURN ABSORCIÓN'!$D$147:$D$148</c:f>
              <c:numCache>
                <c:formatCode>General</c:formatCode>
                <c:ptCount val="2"/>
                <c:pt idx="0">
                  <c:v>1.0000000000000001E-5</c:v>
                </c:pt>
                <c:pt idx="1">
                  <c:v>1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3C-659F-4196-BD1C-68B6F2564059}"/>
            </c:ext>
          </c:extLst>
        </c:ser>
        <c:ser>
          <c:idx val="49"/>
          <c:order val="58"/>
          <c:tx>
            <c:v>Np=17</c:v>
          </c:tx>
          <c:spPr>
            <a:ln w="22225">
              <a:solidFill>
                <a:schemeClr val="bg1">
                  <a:lumMod val="75000"/>
                </a:schemeClr>
              </a:solidFill>
              <a:prstDash val="sysDot"/>
            </a:ln>
          </c:spPr>
          <c:marker>
            <c:symbol val="none"/>
          </c:marker>
          <c:xVal>
            <c:numRef>
              <c:f>'COLBURN ABSORCIÓN'!$C$149:$C$150</c:f>
              <c:numCache>
                <c:formatCode>General</c:formatCode>
                <c:ptCount val="2"/>
                <c:pt idx="0">
                  <c:v>17</c:v>
                </c:pt>
                <c:pt idx="1">
                  <c:v>17</c:v>
                </c:pt>
              </c:numCache>
            </c:numRef>
          </c:xVal>
          <c:yVal>
            <c:numRef>
              <c:f>'COLBURN ABSORCIÓN'!$D$149:$D$150</c:f>
              <c:numCache>
                <c:formatCode>General</c:formatCode>
                <c:ptCount val="2"/>
                <c:pt idx="0">
                  <c:v>1.0000000000000001E-5</c:v>
                </c:pt>
                <c:pt idx="1">
                  <c:v>1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3D-659F-4196-BD1C-68B6F2564059}"/>
            </c:ext>
          </c:extLst>
        </c:ser>
        <c:ser>
          <c:idx val="50"/>
          <c:order val="59"/>
          <c:tx>
            <c:v>Np=18</c:v>
          </c:tx>
          <c:spPr>
            <a:ln w="22225">
              <a:solidFill>
                <a:schemeClr val="bg1">
                  <a:lumMod val="75000"/>
                </a:schemeClr>
              </a:solidFill>
              <a:prstDash val="sysDot"/>
            </a:ln>
          </c:spPr>
          <c:marker>
            <c:symbol val="none"/>
          </c:marker>
          <c:xVal>
            <c:numRef>
              <c:f>'COLBURN ABSORCIÓN'!$C$151:$C$152</c:f>
              <c:numCache>
                <c:formatCode>General</c:formatCode>
                <c:ptCount val="2"/>
                <c:pt idx="0">
                  <c:v>18</c:v>
                </c:pt>
                <c:pt idx="1">
                  <c:v>18</c:v>
                </c:pt>
              </c:numCache>
            </c:numRef>
          </c:xVal>
          <c:yVal>
            <c:numRef>
              <c:f>'COLBURN ABSORCIÓN'!$D$151:$D$152</c:f>
              <c:numCache>
                <c:formatCode>General</c:formatCode>
                <c:ptCount val="2"/>
                <c:pt idx="0">
                  <c:v>1.0000000000000001E-5</c:v>
                </c:pt>
                <c:pt idx="1">
                  <c:v>1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3E-659F-4196-BD1C-68B6F2564059}"/>
            </c:ext>
          </c:extLst>
        </c:ser>
        <c:ser>
          <c:idx val="51"/>
          <c:order val="60"/>
          <c:tx>
            <c:v>Np=19</c:v>
          </c:tx>
          <c:spPr>
            <a:ln w="22225">
              <a:solidFill>
                <a:schemeClr val="bg1">
                  <a:lumMod val="75000"/>
                </a:schemeClr>
              </a:solidFill>
              <a:prstDash val="sysDot"/>
            </a:ln>
          </c:spPr>
          <c:marker>
            <c:symbol val="none"/>
          </c:marker>
          <c:xVal>
            <c:numRef>
              <c:f>'COLBURN ABSORCIÓN'!$C$153:$C$154</c:f>
              <c:numCache>
                <c:formatCode>General</c:formatCode>
                <c:ptCount val="2"/>
                <c:pt idx="0">
                  <c:v>19</c:v>
                </c:pt>
                <c:pt idx="1">
                  <c:v>19</c:v>
                </c:pt>
              </c:numCache>
            </c:numRef>
          </c:xVal>
          <c:yVal>
            <c:numRef>
              <c:f>'COLBURN ABSORCIÓN'!$D$153:$D$154</c:f>
              <c:numCache>
                <c:formatCode>General</c:formatCode>
                <c:ptCount val="2"/>
                <c:pt idx="0">
                  <c:v>1.0000000000000001E-5</c:v>
                </c:pt>
                <c:pt idx="1">
                  <c:v>1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3F-659F-4196-BD1C-68B6F2564059}"/>
            </c:ext>
          </c:extLst>
        </c:ser>
        <c:ser>
          <c:idx val="52"/>
          <c:order val="61"/>
          <c:tx>
            <c:v>Np=20</c:v>
          </c:tx>
          <c:spPr>
            <a:ln w="22225">
              <a:solidFill>
                <a:schemeClr val="bg1">
                  <a:lumMod val="75000"/>
                </a:schemeClr>
              </a:solidFill>
            </a:ln>
          </c:spPr>
          <c:marker>
            <c:symbol val="none"/>
          </c:marker>
          <c:dPt>
            <c:idx val="1"/>
            <c:spPr>
              <a:ln w="22225">
                <a:solidFill>
                  <a:schemeClr val="bg1">
                    <a:lumMod val="75000"/>
                  </a:schemeClr>
                </a:solidFill>
                <a:prstDash val="sysDot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41-659F-4196-BD1C-68B6F2564059}"/>
              </c:ext>
            </c:extLst>
          </c:dPt>
          <c:dLbls>
            <c:dLbl>
              <c:idx val="1"/>
              <c:layout/>
              <c:tx>
                <c:rich>
                  <a:bodyPr/>
                  <a:lstStyle/>
                  <a:p>
                    <a:r>
                      <a:t>Nog=20</a:t>
                    </a:r>
                  </a:p>
                </c:rich>
              </c:tx>
              <c:dLblPos val="t"/>
              <c:showSerName val="1"/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n-US"/>
                </a:pPr>
                <a:endParaRPr lang="es-ES"/>
              </a:p>
            </c:txPr>
            <c:dLblPos val="t"/>
            <c:showSerName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'COLBURN ABSORCIÓN'!$C$155:$C$156</c:f>
              <c:numCache>
                <c:formatCode>General</c:formatCode>
                <c:ptCount val="2"/>
                <c:pt idx="0">
                  <c:v>20</c:v>
                </c:pt>
                <c:pt idx="1">
                  <c:v>20</c:v>
                </c:pt>
              </c:numCache>
            </c:numRef>
          </c:xVal>
          <c:yVal>
            <c:numRef>
              <c:f>'COLBURN ABSORCIÓN'!$D$155:$D$156</c:f>
              <c:numCache>
                <c:formatCode>General</c:formatCode>
                <c:ptCount val="2"/>
                <c:pt idx="0">
                  <c:v>1.0000000000000001E-5</c:v>
                </c:pt>
                <c:pt idx="1">
                  <c:v>1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42-659F-4196-BD1C-68B6F2564059}"/>
            </c:ext>
          </c:extLst>
        </c:ser>
        <c:ser>
          <c:idx val="53"/>
          <c:order val="62"/>
          <c:tx>
            <c:v>Np=21</c:v>
          </c:tx>
          <c:spPr>
            <a:ln w="22225">
              <a:solidFill>
                <a:schemeClr val="bg1">
                  <a:lumMod val="75000"/>
                </a:schemeClr>
              </a:solidFill>
              <a:prstDash val="sysDot"/>
            </a:ln>
          </c:spPr>
          <c:marker>
            <c:symbol val="none"/>
          </c:marker>
          <c:xVal>
            <c:numRef>
              <c:f>'COLBURN ABSORCIÓN'!$C$157:$C$158</c:f>
              <c:numCache>
                <c:formatCode>General</c:formatCode>
                <c:ptCount val="2"/>
                <c:pt idx="0">
                  <c:v>21</c:v>
                </c:pt>
                <c:pt idx="1">
                  <c:v>21</c:v>
                </c:pt>
              </c:numCache>
            </c:numRef>
          </c:xVal>
          <c:yVal>
            <c:numRef>
              <c:f>'COLBURN ABSORCIÓN'!$D$157:$D$158</c:f>
              <c:numCache>
                <c:formatCode>General</c:formatCode>
                <c:ptCount val="2"/>
                <c:pt idx="0">
                  <c:v>1.0000000000000001E-5</c:v>
                </c:pt>
                <c:pt idx="1">
                  <c:v>1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43-659F-4196-BD1C-68B6F2564059}"/>
            </c:ext>
          </c:extLst>
        </c:ser>
        <c:ser>
          <c:idx val="54"/>
          <c:order val="63"/>
          <c:tx>
            <c:v>Np=22</c:v>
          </c:tx>
          <c:spPr>
            <a:ln w="22225">
              <a:solidFill>
                <a:schemeClr val="bg1">
                  <a:lumMod val="75000"/>
                </a:schemeClr>
              </a:solidFill>
              <a:prstDash val="sysDot"/>
            </a:ln>
          </c:spPr>
          <c:marker>
            <c:symbol val="none"/>
          </c:marker>
          <c:xVal>
            <c:numRef>
              <c:f>'COLBURN ABSORCIÓN'!$C$159:$C$160</c:f>
              <c:numCache>
                <c:formatCode>General</c:formatCode>
                <c:ptCount val="2"/>
                <c:pt idx="0">
                  <c:v>22</c:v>
                </c:pt>
                <c:pt idx="1">
                  <c:v>22</c:v>
                </c:pt>
              </c:numCache>
            </c:numRef>
          </c:xVal>
          <c:yVal>
            <c:numRef>
              <c:f>'COLBURN ABSORCIÓN'!$D$159:$D$160</c:f>
              <c:numCache>
                <c:formatCode>General</c:formatCode>
                <c:ptCount val="2"/>
                <c:pt idx="0">
                  <c:v>1.0000000000000001E-5</c:v>
                </c:pt>
                <c:pt idx="1">
                  <c:v>1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44-659F-4196-BD1C-68B6F2564059}"/>
            </c:ext>
          </c:extLst>
        </c:ser>
        <c:ser>
          <c:idx val="55"/>
          <c:order val="64"/>
          <c:tx>
            <c:v>Np=23</c:v>
          </c:tx>
          <c:spPr>
            <a:ln w="22225">
              <a:solidFill>
                <a:schemeClr val="bg1">
                  <a:lumMod val="75000"/>
                </a:schemeClr>
              </a:solidFill>
              <a:prstDash val="sysDot"/>
            </a:ln>
          </c:spPr>
          <c:marker>
            <c:symbol val="none"/>
          </c:marker>
          <c:xVal>
            <c:numRef>
              <c:f>'COLBURN ABSORCIÓN'!$C$161:$C$162</c:f>
              <c:numCache>
                <c:formatCode>General</c:formatCode>
                <c:ptCount val="2"/>
                <c:pt idx="0">
                  <c:v>23</c:v>
                </c:pt>
                <c:pt idx="1">
                  <c:v>23</c:v>
                </c:pt>
              </c:numCache>
            </c:numRef>
          </c:xVal>
          <c:yVal>
            <c:numRef>
              <c:f>'COLBURN ABSORCIÓN'!$D$161:$D$162</c:f>
              <c:numCache>
                <c:formatCode>General</c:formatCode>
                <c:ptCount val="2"/>
                <c:pt idx="0">
                  <c:v>1.0000000000000001E-5</c:v>
                </c:pt>
                <c:pt idx="1">
                  <c:v>1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45-659F-4196-BD1C-68B6F2564059}"/>
            </c:ext>
          </c:extLst>
        </c:ser>
        <c:ser>
          <c:idx val="56"/>
          <c:order val="65"/>
          <c:tx>
            <c:v>Np=24</c:v>
          </c:tx>
          <c:spPr>
            <a:ln w="22225">
              <a:solidFill>
                <a:schemeClr val="bg1">
                  <a:lumMod val="75000"/>
                </a:schemeClr>
              </a:solidFill>
              <a:prstDash val="sysDot"/>
            </a:ln>
          </c:spPr>
          <c:marker>
            <c:symbol val="none"/>
          </c:marker>
          <c:xVal>
            <c:numRef>
              <c:f>'COLBURN ABSORCIÓN'!$C$163:$C$164</c:f>
              <c:numCache>
                <c:formatCode>General</c:formatCode>
                <c:ptCount val="2"/>
                <c:pt idx="0">
                  <c:v>24</c:v>
                </c:pt>
                <c:pt idx="1">
                  <c:v>24</c:v>
                </c:pt>
              </c:numCache>
            </c:numRef>
          </c:xVal>
          <c:yVal>
            <c:numRef>
              <c:f>'COLBURN ABSORCIÓN'!$D$163:$D$164</c:f>
              <c:numCache>
                <c:formatCode>General</c:formatCode>
                <c:ptCount val="2"/>
                <c:pt idx="0">
                  <c:v>1.0000000000000001E-5</c:v>
                </c:pt>
                <c:pt idx="1">
                  <c:v>1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46-659F-4196-BD1C-68B6F2564059}"/>
            </c:ext>
          </c:extLst>
        </c:ser>
        <c:ser>
          <c:idx val="57"/>
          <c:order val="66"/>
          <c:tx>
            <c:v>Np=25</c:v>
          </c:tx>
          <c:spPr>
            <a:ln w="22225">
              <a:solidFill>
                <a:schemeClr val="bg1">
                  <a:lumMod val="75000"/>
                </a:schemeClr>
              </a:solidFill>
              <a:prstDash val="sysDot"/>
            </a:ln>
          </c:spPr>
          <c:marker>
            <c:symbol val="none"/>
          </c:marker>
          <c:dLbls>
            <c:dLbl>
              <c:idx val="1"/>
              <c:layout/>
              <c:tx>
                <c:rich>
                  <a:bodyPr/>
                  <a:lstStyle/>
                  <a:p>
                    <a:r>
                      <a:t>Nog=25</a:t>
                    </a:r>
                  </a:p>
                </c:rich>
              </c:tx>
              <c:dLblPos val="t"/>
              <c:showSerName val="1"/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n-US"/>
                </a:pPr>
                <a:endParaRPr lang="es-ES"/>
              </a:p>
            </c:txPr>
            <c:dLblPos val="t"/>
            <c:showSerName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'COLBURN ABSORCIÓN'!$C$165:$C$166</c:f>
              <c:numCache>
                <c:formatCode>General</c:formatCode>
                <c:ptCount val="2"/>
                <c:pt idx="0">
                  <c:v>25</c:v>
                </c:pt>
                <c:pt idx="1">
                  <c:v>25</c:v>
                </c:pt>
              </c:numCache>
            </c:numRef>
          </c:xVal>
          <c:yVal>
            <c:numRef>
              <c:f>'COLBURN ABSORCIÓN'!$D$165:$D$166</c:f>
              <c:numCache>
                <c:formatCode>General</c:formatCode>
                <c:ptCount val="2"/>
                <c:pt idx="0">
                  <c:v>1.0000000000000001E-5</c:v>
                </c:pt>
                <c:pt idx="1">
                  <c:v>1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47-659F-4196-BD1C-68B6F2564059}"/>
            </c:ext>
          </c:extLst>
        </c:ser>
        <c:ser>
          <c:idx val="58"/>
          <c:order val="67"/>
          <c:tx>
            <c:v>"Y"=0.0002</c:v>
          </c:tx>
          <c:spPr>
            <a:ln w="12700">
              <a:solidFill>
                <a:schemeClr val="bg1">
                  <a:lumMod val="75000"/>
                </a:schemeClr>
              </a:solidFill>
              <a:prstDash val="dash"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n-US"/>
                </a:pPr>
                <a:endParaRPr lang="es-ES"/>
              </a:p>
            </c:txPr>
            <c:dLblPos val="l"/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'COLBURN ABSORCIÓN'!$G$117:$G$118</c:f>
              <c:numCache>
                <c:formatCode>General</c:formatCode>
                <c:ptCount val="2"/>
                <c:pt idx="0">
                  <c:v>1</c:v>
                </c:pt>
                <c:pt idx="1">
                  <c:v>50</c:v>
                </c:pt>
              </c:numCache>
            </c:numRef>
          </c:xVal>
          <c:yVal>
            <c:numRef>
              <c:f>'COLBURN ABSORCIÓN'!$F$117:$F$118</c:f>
              <c:numCache>
                <c:formatCode>General</c:formatCode>
                <c:ptCount val="2"/>
                <c:pt idx="0">
                  <c:v>2.0000000000000001E-4</c:v>
                </c:pt>
                <c:pt idx="1">
                  <c:v>2.0000000000000001E-4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48-659F-4196-BD1C-68B6F2564059}"/>
            </c:ext>
          </c:extLst>
        </c:ser>
        <c:ser>
          <c:idx val="59"/>
          <c:order val="68"/>
          <c:tx>
            <c:v>"Y"=0.0003</c:v>
          </c:tx>
          <c:spPr>
            <a:ln w="12700">
              <a:solidFill>
                <a:schemeClr val="bg1">
                  <a:lumMod val="75000"/>
                </a:schemeClr>
              </a:solidFill>
              <a:prstDash val="dash"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n-US"/>
                </a:pPr>
                <a:endParaRPr lang="es-ES"/>
              </a:p>
            </c:txPr>
            <c:dLblPos val="l"/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'COLBURN ABSORCIÓN'!$G$119:$G$120</c:f>
              <c:numCache>
                <c:formatCode>General</c:formatCode>
                <c:ptCount val="2"/>
                <c:pt idx="0">
                  <c:v>1</c:v>
                </c:pt>
                <c:pt idx="1">
                  <c:v>50</c:v>
                </c:pt>
              </c:numCache>
            </c:numRef>
          </c:xVal>
          <c:yVal>
            <c:numRef>
              <c:f>'COLBURN ABSORCIÓN'!$F$119:$F$120</c:f>
              <c:numCache>
                <c:formatCode>General</c:formatCode>
                <c:ptCount val="2"/>
                <c:pt idx="0">
                  <c:v>3.0000000000000003E-4</c:v>
                </c:pt>
                <c:pt idx="1">
                  <c:v>3.0000000000000003E-4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49-659F-4196-BD1C-68B6F2564059}"/>
            </c:ext>
          </c:extLst>
        </c:ser>
        <c:ser>
          <c:idx val="60"/>
          <c:order val="69"/>
          <c:tx>
            <c:v>"Y"=0.0004</c:v>
          </c:tx>
          <c:spPr>
            <a:ln w="12700">
              <a:solidFill>
                <a:schemeClr val="bg1">
                  <a:lumMod val="75000"/>
                </a:schemeClr>
              </a:solidFill>
              <a:prstDash val="dash"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n-US"/>
                </a:pPr>
                <a:endParaRPr lang="es-ES"/>
              </a:p>
            </c:txPr>
            <c:dLblPos val="l"/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'COLBURN ABSORCIÓN'!$G$121:$G$122</c:f>
              <c:numCache>
                <c:formatCode>General</c:formatCode>
                <c:ptCount val="2"/>
                <c:pt idx="0">
                  <c:v>1</c:v>
                </c:pt>
                <c:pt idx="1">
                  <c:v>50</c:v>
                </c:pt>
              </c:numCache>
            </c:numRef>
          </c:xVal>
          <c:yVal>
            <c:numRef>
              <c:f>'COLBURN ABSORCIÓN'!$F$121:$F$122</c:f>
              <c:numCache>
                <c:formatCode>General</c:formatCode>
                <c:ptCount val="2"/>
                <c:pt idx="0">
                  <c:v>4.0000000000000002E-4</c:v>
                </c:pt>
                <c:pt idx="1">
                  <c:v>4.0000000000000002E-4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4A-659F-4196-BD1C-68B6F2564059}"/>
            </c:ext>
          </c:extLst>
        </c:ser>
        <c:ser>
          <c:idx val="61"/>
          <c:order val="70"/>
          <c:tx>
            <c:v>"Y"=0.0005</c:v>
          </c:tx>
          <c:spPr>
            <a:ln w="12700">
              <a:solidFill>
                <a:schemeClr val="bg1">
                  <a:lumMod val="75000"/>
                </a:schemeClr>
              </a:solidFill>
              <a:prstDash val="dash"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n-US"/>
                </a:pPr>
                <a:endParaRPr lang="es-ES"/>
              </a:p>
            </c:txPr>
            <c:dLblPos val="l"/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'COLBURN ABSORCIÓN'!$G$123:$G$124</c:f>
              <c:numCache>
                <c:formatCode>General</c:formatCode>
                <c:ptCount val="2"/>
                <c:pt idx="0">
                  <c:v>1</c:v>
                </c:pt>
                <c:pt idx="1">
                  <c:v>50</c:v>
                </c:pt>
              </c:numCache>
            </c:numRef>
          </c:xVal>
          <c:yVal>
            <c:numRef>
              <c:f>'COLBURN ABSORCIÓN'!$F$123:$F$124</c:f>
              <c:numCache>
                <c:formatCode>General</c:formatCode>
                <c:ptCount val="2"/>
                <c:pt idx="0">
                  <c:v>5.0000000000000001E-4</c:v>
                </c:pt>
                <c:pt idx="1">
                  <c:v>5.0000000000000001E-4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4B-659F-4196-BD1C-68B6F2564059}"/>
            </c:ext>
          </c:extLst>
        </c:ser>
        <c:ser>
          <c:idx val="62"/>
          <c:order val="71"/>
          <c:tx>
            <c:v>"Y"=0.0006</c:v>
          </c:tx>
          <c:spPr>
            <a:ln w="12700">
              <a:solidFill>
                <a:schemeClr val="bg1">
                  <a:lumMod val="75000"/>
                </a:schemeClr>
              </a:solidFill>
              <a:prstDash val="dash"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n-US"/>
                </a:pPr>
                <a:endParaRPr lang="es-ES"/>
              </a:p>
            </c:txPr>
            <c:dLblPos val="l"/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'COLBURN ABSORCIÓN'!$G$125:$G$126</c:f>
              <c:numCache>
                <c:formatCode>General</c:formatCode>
                <c:ptCount val="2"/>
                <c:pt idx="0">
                  <c:v>1</c:v>
                </c:pt>
                <c:pt idx="1">
                  <c:v>50</c:v>
                </c:pt>
              </c:numCache>
            </c:numRef>
          </c:xVal>
          <c:yVal>
            <c:numRef>
              <c:f>'COLBURN ABSORCIÓN'!$F$125:$F$126</c:f>
              <c:numCache>
                <c:formatCode>General</c:formatCode>
                <c:ptCount val="2"/>
                <c:pt idx="0">
                  <c:v>6.0000000000000006E-4</c:v>
                </c:pt>
                <c:pt idx="1">
                  <c:v>6.0000000000000006E-4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4C-659F-4196-BD1C-68B6F2564059}"/>
            </c:ext>
          </c:extLst>
        </c:ser>
        <c:ser>
          <c:idx val="63"/>
          <c:order val="72"/>
          <c:tx>
            <c:v>"Y"=0.0007</c:v>
          </c:tx>
          <c:spPr>
            <a:ln w="12700">
              <a:solidFill>
                <a:schemeClr val="bg1">
                  <a:lumMod val="75000"/>
                </a:schemeClr>
              </a:solidFill>
              <a:prstDash val="dash"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n-US"/>
                </a:pPr>
                <a:endParaRPr lang="es-ES"/>
              </a:p>
            </c:txPr>
            <c:dLblPos val="l"/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'COLBURN ABSORCIÓN'!$G$127:$G$128</c:f>
              <c:numCache>
                <c:formatCode>General</c:formatCode>
                <c:ptCount val="2"/>
                <c:pt idx="0">
                  <c:v>1</c:v>
                </c:pt>
                <c:pt idx="1">
                  <c:v>50</c:v>
                </c:pt>
              </c:numCache>
            </c:numRef>
          </c:xVal>
          <c:yVal>
            <c:numRef>
              <c:f>'COLBURN ABSORCIÓN'!$F$127:$F$128</c:f>
              <c:numCache>
                <c:formatCode>General</c:formatCode>
                <c:ptCount val="2"/>
                <c:pt idx="0">
                  <c:v>7.000000000000001E-4</c:v>
                </c:pt>
                <c:pt idx="1">
                  <c:v>7.000000000000001E-4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4D-659F-4196-BD1C-68B6F2564059}"/>
            </c:ext>
          </c:extLst>
        </c:ser>
        <c:ser>
          <c:idx val="64"/>
          <c:order val="73"/>
          <c:tx>
            <c:v>"Y"=0.0008</c:v>
          </c:tx>
          <c:spPr>
            <a:ln w="12700">
              <a:solidFill>
                <a:schemeClr val="bg1">
                  <a:lumMod val="75000"/>
                </a:schemeClr>
              </a:solidFill>
              <a:prstDash val="dash"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n-US"/>
                </a:pPr>
                <a:endParaRPr lang="es-ES"/>
              </a:p>
            </c:txPr>
            <c:dLblPos val="l"/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'COLBURN ABSORCIÓN'!$G$129:$G$130</c:f>
              <c:numCache>
                <c:formatCode>General</c:formatCode>
                <c:ptCount val="2"/>
                <c:pt idx="0">
                  <c:v>1</c:v>
                </c:pt>
                <c:pt idx="1">
                  <c:v>50</c:v>
                </c:pt>
              </c:numCache>
            </c:numRef>
          </c:xVal>
          <c:yVal>
            <c:numRef>
              <c:f>'COLBURN ABSORCIÓN'!$F$129:$F$130</c:f>
              <c:numCache>
                <c:formatCode>General</c:formatCode>
                <c:ptCount val="2"/>
                <c:pt idx="0">
                  <c:v>8.0000000000000015E-4</c:v>
                </c:pt>
                <c:pt idx="1">
                  <c:v>8.0000000000000015E-4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4E-659F-4196-BD1C-68B6F2564059}"/>
            </c:ext>
          </c:extLst>
        </c:ser>
        <c:ser>
          <c:idx val="65"/>
          <c:order val="74"/>
          <c:tx>
            <c:v>"Y"=0.0009</c:v>
          </c:tx>
          <c:spPr>
            <a:ln w="12700">
              <a:solidFill>
                <a:schemeClr val="bg1">
                  <a:lumMod val="75000"/>
                </a:schemeClr>
              </a:solidFill>
              <a:prstDash val="dash"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n-US"/>
                </a:pPr>
                <a:endParaRPr lang="es-ES"/>
              </a:p>
            </c:txPr>
            <c:dLblPos val="l"/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'COLBURN ABSORCIÓN'!$G$131:$G$132</c:f>
              <c:numCache>
                <c:formatCode>General</c:formatCode>
                <c:ptCount val="2"/>
                <c:pt idx="0">
                  <c:v>1</c:v>
                </c:pt>
                <c:pt idx="1">
                  <c:v>50</c:v>
                </c:pt>
              </c:numCache>
            </c:numRef>
          </c:xVal>
          <c:yVal>
            <c:numRef>
              <c:f>'COLBURN ABSORCIÓN'!$F$131:$F$132</c:f>
              <c:numCache>
                <c:formatCode>General</c:formatCode>
                <c:ptCount val="2"/>
                <c:pt idx="0">
                  <c:v>9.0000000000000019E-4</c:v>
                </c:pt>
                <c:pt idx="1">
                  <c:v>9.0000000000000019E-4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4F-659F-4196-BD1C-68B6F2564059}"/>
            </c:ext>
          </c:extLst>
        </c:ser>
        <c:ser>
          <c:idx val="66"/>
          <c:order val="75"/>
          <c:tx>
            <c:v>"Y"=0.002</c:v>
          </c:tx>
          <c:spPr>
            <a:ln w="12700">
              <a:solidFill>
                <a:schemeClr val="bg1">
                  <a:lumMod val="75000"/>
                </a:schemeClr>
              </a:solidFill>
              <a:prstDash val="dash"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n-US"/>
                </a:pPr>
                <a:endParaRPr lang="es-ES"/>
              </a:p>
            </c:txPr>
            <c:dLblPos val="l"/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'COLBURN ABSORCIÓN'!$G$136:$G$137</c:f>
              <c:numCache>
                <c:formatCode>General</c:formatCode>
                <c:ptCount val="2"/>
                <c:pt idx="0">
                  <c:v>1</c:v>
                </c:pt>
                <c:pt idx="1">
                  <c:v>50</c:v>
                </c:pt>
              </c:numCache>
            </c:numRef>
          </c:xVal>
          <c:yVal>
            <c:numRef>
              <c:f>'COLBURN ABSORCIÓN'!$F$136:$F$137</c:f>
              <c:numCache>
                <c:formatCode>General</c:formatCode>
                <c:ptCount val="2"/>
                <c:pt idx="0">
                  <c:v>2E-3</c:v>
                </c:pt>
                <c:pt idx="1">
                  <c:v>2E-3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50-659F-4196-BD1C-68B6F2564059}"/>
            </c:ext>
          </c:extLst>
        </c:ser>
        <c:ser>
          <c:idx val="67"/>
          <c:order val="76"/>
          <c:tx>
            <c:v>"Y"=0.003</c:v>
          </c:tx>
          <c:spPr>
            <a:ln w="12700">
              <a:solidFill>
                <a:schemeClr val="bg1">
                  <a:lumMod val="75000"/>
                </a:schemeClr>
              </a:solidFill>
              <a:prstDash val="dash"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n-US"/>
                </a:pPr>
                <a:endParaRPr lang="es-ES"/>
              </a:p>
            </c:txPr>
            <c:dLblPos val="l"/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'COLBURN ABSORCIÓN'!$G$138:$G$139</c:f>
              <c:numCache>
                <c:formatCode>General</c:formatCode>
                <c:ptCount val="2"/>
                <c:pt idx="0">
                  <c:v>1</c:v>
                </c:pt>
                <c:pt idx="1">
                  <c:v>50</c:v>
                </c:pt>
              </c:numCache>
            </c:numRef>
          </c:xVal>
          <c:yVal>
            <c:numRef>
              <c:f>'COLBURN ABSORCIÓN'!$F$138:$F$139</c:f>
              <c:numCache>
                <c:formatCode>General</c:formatCode>
                <c:ptCount val="2"/>
                <c:pt idx="0">
                  <c:v>3.0000000000000001E-3</c:v>
                </c:pt>
                <c:pt idx="1">
                  <c:v>3.0000000000000001E-3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51-659F-4196-BD1C-68B6F2564059}"/>
            </c:ext>
          </c:extLst>
        </c:ser>
        <c:ser>
          <c:idx val="68"/>
          <c:order val="77"/>
          <c:tx>
            <c:v>"Y"=0.004</c:v>
          </c:tx>
          <c:spPr>
            <a:ln w="12700">
              <a:solidFill>
                <a:schemeClr val="bg1">
                  <a:lumMod val="75000"/>
                </a:schemeClr>
              </a:solidFill>
              <a:prstDash val="dash"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n-US"/>
                </a:pPr>
                <a:endParaRPr lang="es-ES"/>
              </a:p>
            </c:txPr>
            <c:dLblPos val="l"/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'COLBURN ABSORCIÓN'!$G$140:$G$141</c:f>
              <c:numCache>
                <c:formatCode>General</c:formatCode>
                <c:ptCount val="2"/>
                <c:pt idx="0">
                  <c:v>1</c:v>
                </c:pt>
                <c:pt idx="1">
                  <c:v>50</c:v>
                </c:pt>
              </c:numCache>
            </c:numRef>
          </c:xVal>
          <c:yVal>
            <c:numRef>
              <c:f>'COLBURN ABSORCIÓN'!$F$140:$F$141</c:f>
              <c:numCache>
                <c:formatCode>General</c:formatCode>
                <c:ptCount val="2"/>
                <c:pt idx="0">
                  <c:v>4.0000000000000001E-3</c:v>
                </c:pt>
                <c:pt idx="1">
                  <c:v>4.0000000000000001E-3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52-659F-4196-BD1C-68B6F2564059}"/>
            </c:ext>
          </c:extLst>
        </c:ser>
        <c:ser>
          <c:idx val="89"/>
          <c:order val="78"/>
          <c:tx>
            <c:v>"Y"=0.005</c:v>
          </c:tx>
          <c:spPr>
            <a:ln w="12700">
              <a:solidFill>
                <a:schemeClr val="bg1">
                  <a:lumMod val="75000"/>
                </a:schemeClr>
              </a:solidFill>
              <a:prstDash val="dash"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n-US"/>
                </a:pPr>
                <a:endParaRPr lang="es-ES"/>
              </a:p>
            </c:txPr>
            <c:dLblPos val="l"/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'COLBURN ABSORCIÓN'!$G$142:$G$143</c:f>
              <c:numCache>
                <c:formatCode>General</c:formatCode>
                <c:ptCount val="2"/>
                <c:pt idx="0">
                  <c:v>1</c:v>
                </c:pt>
                <c:pt idx="1">
                  <c:v>50</c:v>
                </c:pt>
              </c:numCache>
            </c:numRef>
          </c:xVal>
          <c:yVal>
            <c:numRef>
              <c:f>'COLBURN ABSORCIÓN'!$F$142:$F$143</c:f>
              <c:numCache>
                <c:formatCode>General</c:formatCode>
                <c:ptCount val="2"/>
                <c:pt idx="0">
                  <c:v>5.0000000000000001E-3</c:v>
                </c:pt>
                <c:pt idx="1">
                  <c:v>5.0000000000000001E-3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53-659F-4196-BD1C-68B6F2564059}"/>
            </c:ext>
          </c:extLst>
        </c:ser>
        <c:ser>
          <c:idx val="69"/>
          <c:order val="79"/>
          <c:tx>
            <c:v>"Y"=0.006</c:v>
          </c:tx>
          <c:spPr>
            <a:ln w="12700">
              <a:solidFill>
                <a:schemeClr val="bg1">
                  <a:lumMod val="75000"/>
                </a:schemeClr>
              </a:solidFill>
              <a:prstDash val="dash"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n-US"/>
                </a:pPr>
                <a:endParaRPr lang="es-ES"/>
              </a:p>
            </c:txPr>
            <c:dLblPos val="l"/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'COLBURN ABSORCIÓN'!$G$144:$G$145</c:f>
              <c:numCache>
                <c:formatCode>General</c:formatCode>
                <c:ptCount val="2"/>
                <c:pt idx="0">
                  <c:v>1</c:v>
                </c:pt>
                <c:pt idx="1">
                  <c:v>50</c:v>
                </c:pt>
              </c:numCache>
            </c:numRef>
          </c:xVal>
          <c:yVal>
            <c:numRef>
              <c:f>'COLBURN ABSORCIÓN'!$F$144:$F$145</c:f>
              <c:numCache>
                <c:formatCode>General</c:formatCode>
                <c:ptCount val="2"/>
                <c:pt idx="0">
                  <c:v>6.0000000000000001E-3</c:v>
                </c:pt>
                <c:pt idx="1">
                  <c:v>6.0000000000000001E-3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54-659F-4196-BD1C-68B6F2564059}"/>
            </c:ext>
          </c:extLst>
        </c:ser>
        <c:ser>
          <c:idx val="70"/>
          <c:order val="80"/>
          <c:tx>
            <c:v>"Y"=0.007</c:v>
          </c:tx>
          <c:spPr>
            <a:ln w="12700">
              <a:solidFill>
                <a:schemeClr val="bg1">
                  <a:lumMod val="75000"/>
                </a:schemeClr>
              </a:solidFill>
              <a:prstDash val="dash"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n-US"/>
                </a:pPr>
                <a:endParaRPr lang="es-ES"/>
              </a:p>
            </c:txPr>
            <c:dLblPos val="l"/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'COLBURN ABSORCIÓN'!$G$146:$G$147</c:f>
              <c:numCache>
                <c:formatCode>General</c:formatCode>
                <c:ptCount val="2"/>
                <c:pt idx="0">
                  <c:v>1</c:v>
                </c:pt>
                <c:pt idx="1">
                  <c:v>50</c:v>
                </c:pt>
              </c:numCache>
            </c:numRef>
          </c:xVal>
          <c:yVal>
            <c:numRef>
              <c:f>'COLBURN ABSORCIÓN'!$F$146:$F$147</c:f>
              <c:numCache>
                <c:formatCode>General</c:formatCode>
                <c:ptCount val="2"/>
                <c:pt idx="0">
                  <c:v>7.0000000000000001E-3</c:v>
                </c:pt>
                <c:pt idx="1">
                  <c:v>7.0000000000000001E-3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55-659F-4196-BD1C-68B6F2564059}"/>
            </c:ext>
          </c:extLst>
        </c:ser>
        <c:ser>
          <c:idx val="71"/>
          <c:order val="81"/>
          <c:tx>
            <c:v>"Y"=0.008</c:v>
          </c:tx>
          <c:spPr>
            <a:ln w="12700">
              <a:solidFill>
                <a:schemeClr val="bg1">
                  <a:lumMod val="75000"/>
                </a:schemeClr>
              </a:solidFill>
              <a:prstDash val="dash"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n-US"/>
                </a:pPr>
                <a:endParaRPr lang="es-ES"/>
              </a:p>
            </c:txPr>
            <c:dLblPos val="l"/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'COLBURN ABSORCIÓN'!$G$148:$G$149</c:f>
              <c:numCache>
                <c:formatCode>General</c:formatCode>
                <c:ptCount val="2"/>
                <c:pt idx="0">
                  <c:v>1</c:v>
                </c:pt>
                <c:pt idx="1">
                  <c:v>50</c:v>
                </c:pt>
              </c:numCache>
            </c:numRef>
          </c:xVal>
          <c:yVal>
            <c:numRef>
              <c:f>'COLBURN ABSORCIÓN'!$F$148:$F$149</c:f>
              <c:numCache>
                <c:formatCode>General</c:formatCode>
                <c:ptCount val="2"/>
                <c:pt idx="0">
                  <c:v>8.0000000000000002E-3</c:v>
                </c:pt>
                <c:pt idx="1">
                  <c:v>8.0000000000000002E-3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56-659F-4196-BD1C-68B6F2564059}"/>
            </c:ext>
          </c:extLst>
        </c:ser>
        <c:ser>
          <c:idx val="72"/>
          <c:order val="82"/>
          <c:tx>
            <c:v>"Y"=0.009</c:v>
          </c:tx>
          <c:spPr>
            <a:ln w="12700">
              <a:solidFill>
                <a:schemeClr val="bg1">
                  <a:lumMod val="75000"/>
                </a:schemeClr>
              </a:solidFill>
              <a:prstDash val="dash"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n-US"/>
                </a:pPr>
                <a:endParaRPr lang="es-ES"/>
              </a:p>
            </c:txPr>
            <c:dLblPos val="l"/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'COLBURN ABSORCIÓN'!$G$150:$G$151</c:f>
              <c:numCache>
                <c:formatCode>General</c:formatCode>
                <c:ptCount val="2"/>
                <c:pt idx="0">
                  <c:v>1</c:v>
                </c:pt>
                <c:pt idx="1">
                  <c:v>50</c:v>
                </c:pt>
              </c:numCache>
            </c:numRef>
          </c:xVal>
          <c:yVal>
            <c:numRef>
              <c:f>'COLBURN ABSORCIÓN'!$F$150:$F$151</c:f>
              <c:numCache>
                <c:formatCode>General</c:formatCode>
                <c:ptCount val="2"/>
                <c:pt idx="0">
                  <c:v>9.0000000000000011E-3</c:v>
                </c:pt>
                <c:pt idx="1">
                  <c:v>9.0000000000000011E-3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57-659F-4196-BD1C-68B6F2564059}"/>
            </c:ext>
          </c:extLst>
        </c:ser>
        <c:ser>
          <c:idx val="73"/>
          <c:order val="83"/>
          <c:tx>
            <c:v>"Y"=0.02</c:v>
          </c:tx>
          <c:spPr>
            <a:ln w="12700">
              <a:solidFill>
                <a:schemeClr val="bg1">
                  <a:lumMod val="75000"/>
                </a:schemeClr>
              </a:solidFill>
              <a:prstDash val="dash"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n-US"/>
                </a:pPr>
                <a:endParaRPr lang="es-ES"/>
              </a:p>
            </c:txPr>
            <c:dLblPos val="l"/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'COLBURN ABSORCIÓN'!$G$155:$G$156</c:f>
              <c:numCache>
                <c:formatCode>General</c:formatCode>
                <c:ptCount val="2"/>
                <c:pt idx="0">
                  <c:v>1</c:v>
                </c:pt>
                <c:pt idx="1">
                  <c:v>50</c:v>
                </c:pt>
              </c:numCache>
            </c:numRef>
          </c:xVal>
          <c:yVal>
            <c:numRef>
              <c:f>'COLBURN ABSORCIÓN'!$F$155:$F$156</c:f>
              <c:numCache>
                <c:formatCode>General</c:formatCode>
                <c:ptCount val="2"/>
                <c:pt idx="0">
                  <c:v>0.02</c:v>
                </c:pt>
                <c:pt idx="1">
                  <c:v>0.02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58-659F-4196-BD1C-68B6F2564059}"/>
            </c:ext>
          </c:extLst>
        </c:ser>
        <c:ser>
          <c:idx val="74"/>
          <c:order val="84"/>
          <c:tx>
            <c:v>"Y"=0.03</c:v>
          </c:tx>
          <c:spPr>
            <a:ln w="12700">
              <a:solidFill>
                <a:schemeClr val="bg1">
                  <a:lumMod val="75000"/>
                </a:schemeClr>
              </a:solidFill>
              <a:prstDash val="dash"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n-US"/>
                </a:pPr>
                <a:endParaRPr lang="es-ES"/>
              </a:p>
            </c:txPr>
            <c:dLblPos val="l"/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'COLBURN ABSORCIÓN'!$G$157:$G$158</c:f>
              <c:numCache>
                <c:formatCode>General</c:formatCode>
                <c:ptCount val="2"/>
                <c:pt idx="0">
                  <c:v>1</c:v>
                </c:pt>
                <c:pt idx="1">
                  <c:v>50</c:v>
                </c:pt>
              </c:numCache>
            </c:numRef>
          </c:xVal>
          <c:yVal>
            <c:numRef>
              <c:f>'COLBURN ABSORCIÓN'!$F$157:$F$158</c:f>
              <c:numCache>
                <c:formatCode>General</c:formatCode>
                <c:ptCount val="2"/>
                <c:pt idx="0">
                  <c:v>0.03</c:v>
                </c:pt>
                <c:pt idx="1">
                  <c:v>0.03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59-659F-4196-BD1C-68B6F2564059}"/>
            </c:ext>
          </c:extLst>
        </c:ser>
        <c:ser>
          <c:idx val="75"/>
          <c:order val="85"/>
          <c:tx>
            <c:v>"Y"=0.04</c:v>
          </c:tx>
          <c:spPr>
            <a:ln w="12700">
              <a:solidFill>
                <a:schemeClr val="bg1">
                  <a:lumMod val="75000"/>
                </a:schemeClr>
              </a:solidFill>
              <a:prstDash val="dash"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n-US"/>
                </a:pPr>
                <a:endParaRPr lang="es-ES"/>
              </a:p>
            </c:txPr>
            <c:dLblPos val="l"/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'COLBURN ABSORCIÓN'!$G$159:$G$160</c:f>
              <c:numCache>
                <c:formatCode>General</c:formatCode>
                <c:ptCount val="2"/>
                <c:pt idx="0">
                  <c:v>1</c:v>
                </c:pt>
                <c:pt idx="1">
                  <c:v>50</c:v>
                </c:pt>
              </c:numCache>
            </c:numRef>
          </c:xVal>
          <c:yVal>
            <c:numRef>
              <c:f>'COLBURN ABSORCIÓN'!$F$159:$F$160</c:f>
              <c:numCache>
                <c:formatCode>General</c:formatCode>
                <c:ptCount val="2"/>
                <c:pt idx="0">
                  <c:v>0.04</c:v>
                </c:pt>
                <c:pt idx="1">
                  <c:v>0.04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5A-659F-4196-BD1C-68B6F2564059}"/>
            </c:ext>
          </c:extLst>
        </c:ser>
        <c:ser>
          <c:idx val="76"/>
          <c:order val="86"/>
          <c:tx>
            <c:v>"Y"=0.05</c:v>
          </c:tx>
          <c:spPr>
            <a:ln w="12700">
              <a:solidFill>
                <a:schemeClr val="bg1">
                  <a:lumMod val="75000"/>
                </a:schemeClr>
              </a:solidFill>
              <a:prstDash val="dash"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n-US"/>
                </a:pPr>
                <a:endParaRPr lang="es-ES"/>
              </a:p>
            </c:txPr>
            <c:dLblPos val="l"/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'COLBURN ABSORCIÓN'!$G$161:$G$162</c:f>
              <c:numCache>
                <c:formatCode>General</c:formatCode>
                <c:ptCount val="2"/>
                <c:pt idx="0">
                  <c:v>1</c:v>
                </c:pt>
                <c:pt idx="1">
                  <c:v>50</c:v>
                </c:pt>
              </c:numCache>
            </c:numRef>
          </c:xVal>
          <c:yVal>
            <c:numRef>
              <c:f>'COLBURN ABSORCIÓN'!$F$161:$F$162</c:f>
              <c:numCache>
                <c:formatCode>General</c:formatCode>
                <c:ptCount val="2"/>
                <c:pt idx="0">
                  <c:v>0.05</c:v>
                </c:pt>
                <c:pt idx="1">
                  <c:v>0.05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5B-659F-4196-BD1C-68B6F2564059}"/>
            </c:ext>
          </c:extLst>
        </c:ser>
        <c:ser>
          <c:idx val="77"/>
          <c:order val="87"/>
          <c:tx>
            <c:v>"Y"=0.06</c:v>
          </c:tx>
          <c:spPr>
            <a:ln w="12700">
              <a:solidFill>
                <a:schemeClr val="bg1">
                  <a:lumMod val="75000"/>
                </a:schemeClr>
              </a:solidFill>
              <a:prstDash val="dash"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n-US"/>
                </a:pPr>
                <a:endParaRPr lang="es-ES"/>
              </a:p>
            </c:txPr>
            <c:dLblPos val="l"/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'COLBURN ABSORCIÓN'!$G$163:$G$164</c:f>
              <c:numCache>
                <c:formatCode>General</c:formatCode>
                <c:ptCount val="2"/>
                <c:pt idx="0">
                  <c:v>1</c:v>
                </c:pt>
                <c:pt idx="1">
                  <c:v>50</c:v>
                </c:pt>
              </c:numCache>
            </c:numRef>
          </c:xVal>
          <c:yVal>
            <c:numRef>
              <c:f>'COLBURN ABSORCIÓN'!$F$163:$F$164</c:f>
              <c:numCache>
                <c:formatCode>General</c:formatCode>
                <c:ptCount val="2"/>
                <c:pt idx="0">
                  <c:v>6.0000000000000005E-2</c:v>
                </c:pt>
                <c:pt idx="1">
                  <c:v>6.0000000000000005E-2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5C-659F-4196-BD1C-68B6F2564059}"/>
            </c:ext>
          </c:extLst>
        </c:ser>
        <c:ser>
          <c:idx val="78"/>
          <c:order val="88"/>
          <c:tx>
            <c:v>"Y"=0.07</c:v>
          </c:tx>
          <c:spPr>
            <a:ln w="12700">
              <a:solidFill>
                <a:schemeClr val="bg1">
                  <a:lumMod val="75000"/>
                </a:schemeClr>
              </a:solidFill>
              <a:prstDash val="dash"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n-US"/>
                </a:pPr>
                <a:endParaRPr lang="es-ES"/>
              </a:p>
            </c:txPr>
            <c:dLblPos val="l"/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'COLBURN ABSORCIÓN'!$G$165:$G$166</c:f>
              <c:numCache>
                <c:formatCode>General</c:formatCode>
                <c:ptCount val="2"/>
                <c:pt idx="0">
                  <c:v>1</c:v>
                </c:pt>
                <c:pt idx="1">
                  <c:v>50</c:v>
                </c:pt>
              </c:numCache>
            </c:numRef>
          </c:xVal>
          <c:yVal>
            <c:numRef>
              <c:f>'COLBURN ABSORCIÓN'!$F$165:$F$166</c:f>
              <c:numCache>
                <c:formatCode>General</c:formatCode>
                <c:ptCount val="2"/>
                <c:pt idx="0">
                  <c:v>7.0000000000000007E-2</c:v>
                </c:pt>
                <c:pt idx="1">
                  <c:v>7.0000000000000007E-2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5D-659F-4196-BD1C-68B6F2564059}"/>
            </c:ext>
          </c:extLst>
        </c:ser>
        <c:ser>
          <c:idx val="79"/>
          <c:order val="89"/>
          <c:tx>
            <c:v>"Y"=0.08</c:v>
          </c:tx>
          <c:spPr>
            <a:ln w="12700">
              <a:solidFill>
                <a:schemeClr val="bg1">
                  <a:lumMod val="75000"/>
                </a:schemeClr>
              </a:solidFill>
              <a:prstDash val="dash"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n-US"/>
                </a:pPr>
                <a:endParaRPr lang="es-ES"/>
              </a:p>
            </c:txPr>
            <c:dLblPos val="l"/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'COLBURN ABSORCIÓN'!$G$167:$G$168</c:f>
              <c:numCache>
                <c:formatCode>General</c:formatCode>
                <c:ptCount val="2"/>
                <c:pt idx="0">
                  <c:v>1</c:v>
                </c:pt>
                <c:pt idx="1">
                  <c:v>50</c:v>
                </c:pt>
              </c:numCache>
            </c:numRef>
          </c:xVal>
          <c:yVal>
            <c:numRef>
              <c:f>'COLBURN ABSORCIÓN'!$F$167:$F$168</c:f>
              <c:numCache>
                <c:formatCode>General</c:formatCode>
                <c:ptCount val="2"/>
                <c:pt idx="0">
                  <c:v>0.08</c:v>
                </c:pt>
                <c:pt idx="1">
                  <c:v>0.08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5E-659F-4196-BD1C-68B6F2564059}"/>
            </c:ext>
          </c:extLst>
        </c:ser>
        <c:ser>
          <c:idx val="80"/>
          <c:order val="90"/>
          <c:tx>
            <c:v>"Y"=0.09</c:v>
          </c:tx>
          <c:spPr>
            <a:ln w="12700">
              <a:solidFill>
                <a:schemeClr val="bg1">
                  <a:lumMod val="75000"/>
                </a:schemeClr>
              </a:solidFill>
              <a:prstDash val="dash"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n-US"/>
                </a:pPr>
                <a:endParaRPr lang="es-ES"/>
              </a:p>
            </c:txPr>
            <c:dLblPos val="l"/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'COLBURN ABSORCIÓN'!$G$169:$G$170</c:f>
              <c:numCache>
                <c:formatCode>General</c:formatCode>
                <c:ptCount val="2"/>
                <c:pt idx="0">
                  <c:v>1</c:v>
                </c:pt>
                <c:pt idx="1">
                  <c:v>50</c:v>
                </c:pt>
              </c:numCache>
            </c:numRef>
          </c:xVal>
          <c:yVal>
            <c:numRef>
              <c:f>'COLBURN ABSORCIÓN'!$F$169:$F$170</c:f>
              <c:numCache>
                <c:formatCode>General</c:formatCode>
                <c:ptCount val="2"/>
                <c:pt idx="0">
                  <c:v>0.09</c:v>
                </c:pt>
                <c:pt idx="1">
                  <c:v>0.09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5F-659F-4196-BD1C-68B6F2564059}"/>
            </c:ext>
          </c:extLst>
        </c:ser>
        <c:ser>
          <c:idx val="81"/>
          <c:order val="91"/>
          <c:tx>
            <c:v>"Y"=0.2</c:v>
          </c:tx>
          <c:spPr>
            <a:ln w="12700">
              <a:solidFill>
                <a:schemeClr val="bg1">
                  <a:lumMod val="75000"/>
                </a:schemeClr>
              </a:solidFill>
              <a:prstDash val="dash"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n-US"/>
                </a:pPr>
                <a:endParaRPr lang="es-ES"/>
              </a:p>
            </c:txPr>
            <c:dLblPos val="l"/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'COLBURN ABSORCIÓN'!$G$172:$G$173</c:f>
              <c:numCache>
                <c:formatCode>General</c:formatCode>
                <c:ptCount val="2"/>
                <c:pt idx="0">
                  <c:v>1</c:v>
                </c:pt>
                <c:pt idx="1">
                  <c:v>50</c:v>
                </c:pt>
              </c:numCache>
            </c:numRef>
          </c:xVal>
          <c:yVal>
            <c:numRef>
              <c:f>'COLBURN ABSORCIÓN'!$F$172:$F$173</c:f>
              <c:numCache>
                <c:formatCode>General</c:formatCode>
                <c:ptCount val="2"/>
                <c:pt idx="0">
                  <c:v>0.2</c:v>
                </c:pt>
                <c:pt idx="1">
                  <c:v>0.2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60-659F-4196-BD1C-68B6F2564059}"/>
            </c:ext>
          </c:extLst>
        </c:ser>
        <c:ser>
          <c:idx val="82"/>
          <c:order val="92"/>
          <c:tx>
            <c:v>"Y"=0.3</c:v>
          </c:tx>
          <c:spPr>
            <a:ln w="12700">
              <a:solidFill>
                <a:schemeClr val="bg1">
                  <a:lumMod val="75000"/>
                </a:schemeClr>
              </a:solidFill>
              <a:prstDash val="dash"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n-US"/>
                </a:pPr>
                <a:endParaRPr lang="es-ES"/>
              </a:p>
            </c:txPr>
            <c:dLblPos val="l"/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'COLBURN ABSORCIÓN'!$G$174:$G$175</c:f>
              <c:numCache>
                <c:formatCode>General</c:formatCode>
                <c:ptCount val="2"/>
                <c:pt idx="0">
                  <c:v>1</c:v>
                </c:pt>
                <c:pt idx="1">
                  <c:v>50</c:v>
                </c:pt>
              </c:numCache>
            </c:numRef>
          </c:xVal>
          <c:yVal>
            <c:numRef>
              <c:f>'COLBURN ABSORCIÓN'!$F$174:$F$175</c:f>
              <c:numCache>
                <c:formatCode>General</c:formatCode>
                <c:ptCount val="2"/>
                <c:pt idx="0">
                  <c:v>0.30000000000000004</c:v>
                </c:pt>
                <c:pt idx="1">
                  <c:v>0.30000000000000004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61-659F-4196-BD1C-68B6F2564059}"/>
            </c:ext>
          </c:extLst>
        </c:ser>
        <c:ser>
          <c:idx val="83"/>
          <c:order val="93"/>
          <c:tx>
            <c:v>"Y"=0.4</c:v>
          </c:tx>
          <c:spPr>
            <a:ln w="12700">
              <a:solidFill>
                <a:schemeClr val="bg1">
                  <a:lumMod val="75000"/>
                </a:schemeClr>
              </a:solidFill>
              <a:prstDash val="dash"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n-US"/>
                </a:pPr>
                <a:endParaRPr lang="es-ES"/>
              </a:p>
            </c:txPr>
            <c:dLblPos val="l"/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'COLBURN ABSORCIÓN'!$G$176:$G$177</c:f>
              <c:numCache>
                <c:formatCode>General</c:formatCode>
                <c:ptCount val="2"/>
                <c:pt idx="0">
                  <c:v>1</c:v>
                </c:pt>
                <c:pt idx="1">
                  <c:v>50</c:v>
                </c:pt>
              </c:numCache>
            </c:numRef>
          </c:xVal>
          <c:yVal>
            <c:numRef>
              <c:f>'COLBURN ABSORCIÓN'!$F$176:$F$177</c:f>
              <c:numCache>
                <c:formatCode>General</c:formatCode>
                <c:ptCount val="2"/>
                <c:pt idx="0">
                  <c:v>0.4</c:v>
                </c:pt>
                <c:pt idx="1">
                  <c:v>0.4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62-659F-4196-BD1C-68B6F2564059}"/>
            </c:ext>
          </c:extLst>
        </c:ser>
        <c:ser>
          <c:idx val="84"/>
          <c:order val="94"/>
          <c:tx>
            <c:v>"Y"=0.5</c:v>
          </c:tx>
          <c:spPr>
            <a:ln w="12700">
              <a:solidFill>
                <a:schemeClr val="bg1">
                  <a:lumMod val="75000"/>
                </a:schemeClr>
              </a:solidFill>
              <a:prstDash val="dash"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n-US"/>
                </a:pPr>
                <a:endParaRPr lang="es-ES"/>
              </a:p>
            </c:txPr>
            <c:dLblPos val="l"/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'COLBURN ABSORCIÓN'!$G$178:$G$179</c:f>
              <c:numCache>
                <c:formatCode>General</c:formatCode>
                <c:ptCount val="2"/>
                <c:pt idx="0">
                  <c:v>1</c:v>
                </c:pt>
                <c:pt idx="1">
                  <c:v>50</c:v>
                </c:pt>
              </c:numCache>
            </c:numRef>
          </c:xVal>
          <c:yVal>
            <c:numRef>
              <c:f>'COLBURN ABSORCIÓN'!$F$178:$F$179</c:f>
              <c:numCache>
                <c:formatCode>General</c:formatCode>
                <c:ptCount val="2"/>
                <c:pt idx="0">
                  <c:v>0.5</c:v>
                </c:pt>
                <c:pt idx="1">
                  <c:v>0.5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63-659F-4196-BD1C-68B6F2564059}"/>
            </c:ext>
          </c:extLst>
        </c:ser>
        <c:ser>
          <c:idx val="85"/>
          <c:order val="95"/>
          <c:tx>
            <c:v>"Y"=0.6</c:v>
          </c:tx>
          <c:spPr>
            <a:ln w="12700">
              <a:solidFill>
                <a:schemeClr val="bg1">
                  <a:lumMod val="75000"/>
                </a:schemeClr>
              </a:solidFill>
              <a:prstDash val="dash"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n-US"/>
                </a:pPr>
                <a:endParaRPr lang="es-ES"/>
              </a:p>
            </c:txPr>
            <c:dLblPos val="l"/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'COLBURN ABSORCIÓN'!$G$180:$G$181</c:f>
              <c:numCache>
                <c:formatCode>General</c:formatCode>
                <c:ptCount val="2"/>
                <c:pt idx="0">
                  <c:v>1</c:v>
                </c:pt>
                <c:pt idx="1">
                  <c:v>50</c:v>
                </c:pt>
              </c:numCache>
            </c:numRef>
          </c:xVal>
          <c:yVal>
            <c:numRef>
              <c:f>'COLBURN ABSORCIÓN'!$F$180:$F$181</c:f>
              <c:numCache>
                <c:formatCode>General</c:formatCode>
                <c:ptCount val="2"/>
                <c:pt idx="0">
                  <c:v>0.6</c:v>
                </c:pt>
                <c:pt idx="1">
                  <c:v>0.6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64-659F-4196-BD1C-68B6F2564059}"/>
            </c:ext>
          </c:extLst>
        </c:ser>
        <c:ser>
          <c:idx val="86"/>
          <c:order val="96"/>
          <c:tx>
            <c:v>"Y"=0.7</c:v>
          </c:tx>
          <c:spPr>
            <a:ln w="12700">
              <a:solidFill>
                <a:schemeClr val="bg1">
                  <a:lumMod val="75000"/>
                </a:schemeClr>
              </a:solidFill>
              <a:prstDash val="dash"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n-US"/>
                </a:pPr>
                <a:endParaRPr lang="es-ES"/>
              </a:p>
            </c:txPr>
            <c:dLblPos val="l"/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'COLBURN ABSORCIÓN'!$G$182:$G$183</c:f>
              <c:numCache>
                <c:formatCode>General</c:formatCode>
                <c:ptCount val="2"/>
                <c:pt idx="0">
                  <c:v>1</c:v>
                </c:pt>
                <c:pt idx="1">
                  <c:v>50</c:v>
                </c:pt>
              </c:numCache>
            </c:numRef>
          </c:xVal>
          <c:yVal>
            <c:numRef>
              <c:f>'COLBURN ABSORCIÓN'!$F$182:$F$183</c:f>
              <c:numCache>
                <c:formatCode>General</c:formatCode>
                <c:ptCount val="2"/>
                <c:pt idx="0">
                  <c:v>0.7</c:v>
                </c:pt>
                <c:pt idx="1">
                  <c:v>0.7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65-659F-4196-BD1C-68B6F2564059}"/>
            </c:ext>
          </c:extLst>
        </c:ser>
        <c:ser>
          <c:idx val="87"/>
          <c:order val="97"/>
          <c:tx>
            <c:v>"Y"=0.8</c:v>
          </c:tx>
          <c:spPr>
            <a:ln w="12700">
              <a:solidFill>
                <a:schemeClr val="bg1">
                  <a:lumMod val="75000"/>
                </a:schemeClr>
              </a:solidFill>
              <a:prstDash val="dash"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n-US"/>
                </a:pPr>
                <a:endParaRPr lang="es-ES"/>
              </a:p>
            </c:txPr>
            <c:dLblPos val="l"/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'COLBURN ABSORCIÓN'!$G$184:$G$185</c:f>
              <c:numCache>
                <c:formatCode>General</c:formatCode>
                <c:ptCount val="2"/>
                <c:pt idx="0">
                  <c:v>1</c:v>
                </c:pt>
                <c:pt idx="1">
                  <c:v>50</c:v>
                </c:pt>
              </c:numCache>
            </c:numRef>
          </c:xVal>
          <c:yVal>
            <c:numRef>
              <c:f>'COLBURN ABSORCIÓN'!$F$184:$F$185</c:f>
              <c:numCache>
                <c:formatCode>General</c:formatCode>
                <c:ptCount val="2"/>
                <c:pt idx="0">
                  <c:v>0.79999999999999993</c:v>
                </c:pt>
                <c:pt idx="1">
                  <c:v>0.79999999999999993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66-659F-4196-BD1C-68B6F2564059}"/>
            </c:ext>
          </c:extLst>
        </c:ser>
        <c:ser>
          <c:idx val="88"/>
          <c:order val="98"/>
          <c:tx>
            <c:v>"Y"=0.9</c:v>
          </c:tx>
          <c:spPr>
            <a:ln w="12700">
              <a:solidFill>
                <a:schemeClr val="bg1">
                  <a:lumMod val="75000"/>
                </a:schemeClr>
              </a:solidFill>
              <a:prstDash val="dash"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n-US"/>
                </a:pPr>
                <a:endParaRPr lang="es-ES"/>
              </a:p>
            </c:txPr>
            <c:dLblPos val="l"/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'COLBURN ABSORCIÓN'!$G$186:$G$187</c:f>
              <c:numCache>
                <c:formatCode>General</c:formatCode>
                <c:ptCount val="2"/>
                <c:pt idx="0">
                  <c:v>1</c:v>
                </c:pt>
                <c:pt idx="1">
                  <c:v>50</c:v>
                </c:pt>
              </c:numCache>
            </c:numRef>
          </c:xVal>
          <c:yVal>
            <c:numRef>
              <c:f>'COLBURN ABSORCIÓN'!$F$186:$F$187</c:f>
              <c:numCache>
                <c:formatCode>General</c:formatCode>
                <c:ptCount val="2"/>
                <c:pt idx="0">
                  <c:v>0.89999999999999991</c:v>
                </c:pt>
                <c:pt idx="1">
                  <c:v>0.89999999999999991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67-659F-4196-BD1C-68B6F2564059}"/>
            </c:ext>
          </c:extLst>
        </c:ser>
        <c:axId val="56926592"/>
        <c:axId val="56928128"/>
      </c:scatterChart>
      <c:valAx>
        <c:axId val="56926592"/>
        <c:scaling>
          <c:logBase val="10"/>
          <c:orientation val="minMax"/>
          <c:max val="28"/>
          <c:min val="1"/>
        </c:scaling>
        <c:delete val="1"/>
        <c:axPos val="b"/>
        <c:numFmt formatCode="General" sourceLinked="1"/>
        <c:tickLblPos val="nextTo"/>
        <c:crossAx val="56928128"/>
        <c:crosses val="autoZero"/>
        <c:crossBetween val="midCat"/>
        <c:majorUnit val="10"/>
        <c:minorUnit val="10"/>
      </c:valAx>
      <c:valAx>
        <c:axId val="56928128"/>
        <c:scaling>
          <c:logBase val="10"/>
          <c:orientation val="minMax"/>
          <c:max val="1"/>
          <c:min val="1.0000000000000036E-4"/>
        </c:scaling>
        <c:axPos val="l"/>
        <c:majorGridlines/>
        <c:numFmt formatCode="General" sourceLinked="1"/>
        <c:tickLblPos val="nextTo"/>
        <c:txPr>
          <a:bodyPr/>
          <a:lstStyle/>
          <a:p>
            <a:pPr>
              <a:defRPr lang="en-US"/>
            </a:pPr>
            <a:endParaRPr lang="es-ES"/>
          </a:p>
        </c:txPr>
        <c:crossAx val="56926592"/>
        <c:crosses val="autoZero"/>
        <c:crossBetween val="midCat"/>
      </c:valAx>
      <c:spPr>
        <a:ln>
          <a:solidFill>
            <a:sysClr val="windowText" lastClr="000000"/>
          </a:solidFill>
        </a:ln>
      </c:spPr>
    </c:plotArea>
    <c:plotVisOnly val="1"/>
    <c:dispBlanksAs val="gap"/>
  </c:chart>
  <c:printSettings>
    <c:headerFooter/>
    <c:pageMargins b="0.75000000000000155" l="0.70000000000000062" r="0.70000000000000062" t="0.75000000000000155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lang="en-US"/>
            </a:pPr>
            <a:r>
              <a:rPr lang="en-US"/>
              <a:t>Nog</a:t>
            </a:r>
          </a:p>
        </c:rich>
      </c:tx>
      <c:layout>
        <c:manualLayout>
          <c:xMode val="edge"/>
          <c:yMode val="edge"/>
          <c:x val="0.4877268478997473"/>
          <c:y val="9.6604122339821619E-3"/>
        </c:manualLayout>
      </c:layout>
    </c:title>
    <c:plotArea>
      <c:layout>
        <c:manualLayout>
          <c:layoutTarget val="inner"/>
          <c:xMode val="edge"/>
          <c:yMode val="edge"/>
          <c:x val="0.12945309285373274"/>
          <c:y val="5.3511450552565294E-2"/>
          <c:w val="0.80579278914311869"/>
          <c:h val="0.90048832346490759"/>
        </c:manualLayout>
      </c:layout>
      <c:scatterChart>
        <c:scatterStyle val="smoothMarker"/>
        <c:ser>
          <c:idx val="0"/>
          <c:order val="0"/>
          <c:tx>
            <c:v>1/A=0.3</c:v>
          </c:tx>
          <c:spPr>
            <a:ln>
              <a:solidFill>
                <a:sysClr val="windowText" lastClr="000000"/>
              </a:solidFill>
            </a:ln>
          </c:spPr>
          <c:marker>
            <c:symbol val="none"/>
          </c:marker>
          <c:xVal>
            <c:numRef>
              <c:f>'COLBURN DESORCIÓN'!$C$88:$C$112</c:f>
              <c:numCache>
                <c:formatCode>General</c:formatCode>
                <c:ptCount val="2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</c:numCache>
            </c:numRef>
          </c:xVal>
          <c:yVal>
            <c:numRef>
              <c:f>'COLBURN DESORCIÓN'!$D$88:$D$112</c:f>
              <c:numCache>
                <c:formatCode>General</c:formatCode>
                <c:ptCount val="25"/>
                <c:pt idx="0">
                  <c:v>0.72097428866545876</c:v>
                </c:pt>
                <c:pt idx="1">
                  <c:v>0.70198033479645339</c:v>
                </c:pt>
                <c:pt idx="2">
                  <c:v>0.70019154761341074</c:v>
                </c:pt>
                <c:pt idx="3">
                  <c:v>0.7000185701602496</c:v>
                </c:pt>
                <c:pt idx="4">
                  <c:v>0.70000180074184393</c:v>
                </c:pt>
                <c:pt idx="5">
                  <c:v>0.70000017462107456</c:v>
                </c:pt>
                <c:pt idx="6">
                  <c:v>0.70000001693334535</c:v>
                </c:pt>
                <c:pt idx="7">
                  <c:v>0.70000000164205978</c:v>
                </c:pt>
                <c:pt idx="8">
                  <c:v>0.7000000001592338</c:v>
                </c:pt>
                <c:pt idx="9">
                  <c:v>0.70000000001544127</c:v>
                </c:pt>
                <c:pt idx="10">
                  <c:v>0.70000000000149742</c:v>
                </c:pt>
                <c:pt idx="11">
                  <c:v>0.70000000000014517</c:v>
                </c:pt>
                <c:pt idx="12">
                  <c:v>0.70000000000001406</c:v>
                </c:pt>
                <c:pt idx="13">
                  <c:v>0.7000000000000014</c:v>
                </c:pt>
                <c:pt idx="14">
                  <c:v>0.70000000000000007</c:v>
                </c:pt>
                <c:pt idx="15">
                  <c:v>0.70000000000000007</c:v>
                </c:pt>
                <c:pt idx="16">
                  <c:v>0.70000000000000007</c:v>
                </c:pt>
                <c:pt idx="17">
                  <c:v>0.70000000000000007</c:v>
                </c:pt>
                <c:pt idx="18">
                  <c:v>0.70000000000000007</c:v>
                </c:pt>
                <c:pt idx="19">
                  <c:v>0.70000000000000007</c:v>
                </c:pt>
                <c:pt idx="20">
                  <c:v>0.70000000000000007</c:v>
                </c:pt>
                <c:pt idx="21">
                  <c:v>0.70000000000000007</c:v>
                </c:pt>
                <c:pt idx="22">
                  <c:v>0.70000000000000007</c:v>
                </c:pt>
                <c:pt idx="23">
                  <c:v>0.70000000000000007</c:v>
                </c:pt>
                <c:pt idx="24">
                  <c:v>0.70000000000000007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3E66-4021-A793-CA427014360E}"/>
            </c:ext>
          </c:extLst>
        </c:ser>
        <c:ser>
          <c:idx val="1"/>
          <c:order val="1"/>
          <c:tx>
            <c:v>1/A=0.5</c:v>
          </c:tx>
          <c:spPr>
            <a:ln>
              <a:solidFill>
                <a:sysClr val="windowText" lastClr="000000"/>
              </a:solidFill>
            </a:ln>
          </c:spPr>
          <c:marker>
            <c:symbol val="none"/>
          </c:marker>
          <c:xVal>
            <c:numRef>
              <c:f>'COLBURN DESORCIÓN'!$C$88:$C$112</c:f>
              <c:numCache>
                <c:formatCode>General</c:formatCode>
                <c:ptCount val="2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</c:numCache>
            </c:numRef>
          </c:xVal>
          <c:yVal>
            <c:numRef>
              <c:f>'COLBURN DESORCIÓN'!$E$88:$E$112</c:f>
              <c:numCache>
                <c:formatCode>General</c:formatCode>
                <c:ptCount val="25"/>
                <c:pt idx="0">
                  <c:v>0.61269983678028206</c:v>
                </c:pt>
                <c:pt idx="1">
                  <c:v>0.53628944174787696</c:v>
                </c:pt>
                <c:pt idx="2">
                  <c:v>0.51276452113518622</c:v>
                </c:pt>
                <c:pt idx="3">
                  <c:v>0.50462123011317084</c:v>
                </c:pt>
                <c:pt idx="4">
                  <c:v>0.50169018092451545</c:v>
                </c:pt>
                <c:pt idx="5">
                  <c:v>0.50062045702376567</c:v>
                </c:pt>
                <c:pt idx="6">
                  <c:v>0.50022807447989115</c:v>
                </c:pt>
                <c:pt idx="7">
                  <c:v>0.50008387972623225</c:v>
                </c:pt>
                <c:pt idx="8">
                  <c:v>0.50003085435488659</c:v>
                </c:pt>
                <c:pt idx="9">
                  <c:v>0.50001135024009069</c:v>
                </c:pt>
                <c:pt idx="10">
                  <c:v>0.50000417546006615</c:v>
                </c:pt>
                <c:pt idx="11">
                  <c:v>0.50000153605780728</c:v>
                </c:pt>
                <c:pt idx="12">
                  <c:v>0.5000005650829904</c:v>
                </c:pt>
                <c:pt idx="13">
                  <c:v>0.50000020788226618</c:v>
                </c:pt>
                <c:pt idx="14">
                  <c:v>0.50000007647559186</c:v>
                </c:pt>
                <c:pt idx="15">
                  <c:v>0.50000002813379529</c:v>
                </c:pt>
                <c:pt idx="16">
                  <c:v>0.50000001034984454</c:v>
                </c:pt>
                <c:pt idx="17">
                  <c:v>0.50000000380749499</c:v>
                </c:pt>
                <c:pt idx="18">
                  <c:v>0.50000000140069911</c:v>
                </c:pt>
                <c:pt idx="19">
                  <c:v>0.50000000051528848</c:v>
                </c:pt>
                <c:pt idx="20">
                  <c:v>0.50000000018956403</c:v>
                </c:pt>
                <c:pt idx="21">
                  <c:v>0.50000000006973666</c:v>
                </c:pt>
                <c:pt idx="22">
                  <c:v>0.5000000000256547</c:v>
                </c:pt>
                <c:pt idx="23">
                  <c:v>0.50000000000943778</c:v>
                </c:pt>
                <c:pt idx="24">
                  <c:v>0.500000000003472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3E66-4021-A793-CA427014360E}"/>
            </c:ext>
          </c:extLst>
        </c:ser>
        <c:ser>
          <c:idx val="2"/>
          <c:order val="2"/>
          <c:tx>
            <c:v>1/A=0.6</c:v>
          </c:tx>
          <c:spPr>
            <a:ln>
              <a:solidFill>
                <a:sysClr val="windowText" lastClr="000000"/>
              </a:solidFill>
            </a:ln>
          </c:spPr>
          <c:marker>
            <c:symbol val="none"/>
          </c:marker>
          <c:xVal>
            <c:numRef>
              <c:f>'COLBURN DESORCIÓN'!$C$88:$C$112</c:f>
              <c:numCache>
                <c:formatCode>General</c:formatCode>
                <c:ptCount val="2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</c:numCache>
            </c:numRef>
          </c:xVal>
          <c:yVal>
            <c:numRef>
              <c:f>'COLBURN DESORCIÓN'!$F$88:$F$112</c:f>
              <c:numCache>
                <c:formatCode>General</c:formatCode>
                <c:ptCount val="25"/>
                <c:pt idx="0">
                  <c:v>0.57807667736298096</c:v>
                </c:pt>
                <c:pt idx="1">
                  <c:v>0.47514870296925749</c:v>
                </c:pt>
                <c:pt idx="2">
                  <c:v>0.43535101146649863</c:v>
                </c:pt>
                <c:pt idx="3">
                  <c:v>0.41740149797491877</c:v>
                </c:pt>
                <c:pt idx="4">
                  <c:v>0.40874902602098101</c:v>
                </c:pt>
                <c:pt idx="5">
                  <c:v>0.40444459671030747</c:v>
                </c:pt>
                <c:pt idx="6">
                  <c:v>0.40226966075046144</c:v>
                </c:pt>
                <c:pt idx="7">
                  <c:v>0.40116207426037048</c:v>
                </c:pt>
                <c:pt idx="8">
                  <c:v>0.400595786606809</c:v>
                </c:pt>
                <c:pt idx="9">
                  <c:v>0.40030566551247942</c:v>
                </c:pt>
                <c:pt idx="10">
                  <c:v>0.40015687557591412</c:v>
                </c:pt>
                <c:pt idx="11">
                  <c:v>0.40008052723902415</c:v>
                </c:pt>
                <c:pt idx="12">
                  <c:v>0.40004134001348085</c:v>
                </c:pt>
                <c:pt idx="13">
                  <c:v>0.40002122360332198</c:v>
                </c:pt>
                <c:pt idx="14">
                  <c:v>0.40001089627995723</c:v>
                </c:pt>
                <c:pt idx="15">
                  <c:v>0.4000055942625127</c:v>
                </c:pt>
                <c:pt idx="16">
                  <c:v>0.40000287217059671</c:v>
                </c:pt>
                <c:pt idx="17">
                  <c:v>0.40000147461640106</c:v>
                </c:pt>
                <c:pt idx="18">
                  <c:v>0.40000075709194621</c:v>
                </c:pt>
                <c:pt idx="19">
                  <c:v>0.40000038870360788</c:v>
                </c:pt>
                <c:pt idx="20">
                  <c:v>0.40000019956699223</c:v>
                </c:pt>
                <c:pt idx="21">
                  <c:v>0.40000010246108531</c:v>
                </c:pt>
                <c:pt idx="22">
                  <c:v>0.40000005260526872</c:v>
                </c:pt>
                <c:pt idx="23">
                  <c:v>0.40000002700844378</c:v>
                </c:pt>
                <c:pt idx="24">
                  <c:v>0.40000001386659695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2-3E66-4021-A793-CA427014360E}"/>
            </c:ext>
          </c:extLst>
        </c:ser>
        <c:ser>
          <c:idx val="3"/>
          <c:order val="3"/>
          <c:tx>
            <c:v>1/A=0.7</c:v>
          </c:tx>
          <c:spPr>
            <a:ln>
              <a:solidFill>
                <a:sysClr val="windowText" lastClr="000000"/>
              </a:solidFill>
            </a:ln>
          </c:spPr>
          <c:marker>
            <c:symbol val="none"/>
          </c:marker>
          <c:xVal>
            <c:numRef>
              <c:f>'COLBURN DESORCIÓN'!$C$88:$C$112</c:f>
              <c:numCache>
                <c:formatCode>General</c:formatCode>
                <c:ptCount val="2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</c:numCache>
            </c:numRef>
          </c:xVal>
          <c:yVal>
            <c:numRef>
              <c:f>'COLBURN DESORCIÓN'!$G$88:$G$112</c:f>
              <c:numCache>
                <c:formatCode>General</c:formatCode>
                <c:ptCount val="25"/>
                <c:pt idx="0">
                  <c:v>0.55147802940918</c:v>
                </c:pt>
                <c:pt idx="1">
                  <c:v>0.42677955921439792</c:v>
                </c:pt>
                <c:pt idx="2">
                  <c:v>0.3719855835032187</c:v>
                </c:pt>
                <c:pt idx="3">
                  <c:v>0.34327480767091972</c:v>
                </c:pt>
                <c:pt idx="4">
                  <c:v>0.32684132629200158</c:v>
                </c:pt>
                <c:pt idx="5">
                  <c:v>0.31695667528001298</c:v>
                </c:pt>
                <c:pt idx="6">
                  <c:v>0.31083281834452631</c:v>
                </c:pt>
                <c:pt idx="7">
                  <c:v>0.30696920430536373</c:v>
                </c:pt>
                <c:pt idx="8">
                  <c:v>0.30450354529080165</c:v>
                </c:pt>
                <c:pt idx="9">
                  <c:v>0.30291851407768045</c:v>
                </c:pt>
                <c:pt idx="10">
                  <c:v>0.30189480888942111</c:v>
                </c:pt>
                <c:pt idx="11">
                  <c:v>0.30123164103323008</c:v>
                </c:pt>
                <c:pt idx="12">
                  <c:v>0.30080119256211496</c:v>
                </c:pt>
                <c:pt idx="13">
                  <c:v>0.30052144272620473</c:v>
                </c:pt>
                <c:pt idx="14">
                  <c:v>0.30033948248314157</c:v>
                </c:pt>
                <c:pt idx="15">
                  <c:v>0.30022106495323336</c:v>
                </c:pt>
                <c:pt idx="16">
                  <c:v>0.30014397336541648</c:v>
                </c:pt>
                <c:pt idx="17">
                  <c:v>0.30009377418708932</c:v>
                </c:pt>
                <c:pt idx="18">
                  <c:v>0.30006108151301986</c:v>
                </c:pt>
                <c:pt idx="19">
                  <c:v>0.30003978805956477</c:v>
                </c:pt>
                <c:pt idx="20">
                  <c:v>0.30002591829785868</c:v>
                </c:pt>
                <c:pt idx="21">
                  <c:v>0.30001688368309992</c:v>
                </c:pt>
                <c:pt idx="22">
                  <c:v>0.30001099847485313</c:v>
                </c:pt>
                <c:pt idx="23">
                  <c:v>0.30000716474453576</c:v>
                </c:pt>
                <c:pt idx="24">
                  <c:v>0.30000466735557446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3-3E66-4021-A793-CA427014360E}"/>
            </c:ext>
          </c:extLst>
        </c:ser>
        <c:ser>
          <c:idx val="4"/>
          <c:order val="4"/>
          <c:tx>
            <c:v>1/A=0.8</c:v>
          </c:tx>
          <c:spPr>
            <a:ln>
              <a:solidFill>
                <a:sysClr val="windowText" lastClr="000000"/>
              </a:solidFill>
            </a:ln>
          </c:spPr>
          <c:marker>
            <c:symbol val="none"/>
          </c:marker>
          <c:xVal>
            <c:numRef>
              <c:f>'COLBURN DESORCIÓN'!$C$88:$C$112</c:f>
              <c:numCache>
                <c:formatCode>General</c:formatCode>
                <c:ptCount val="2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</c:numCache>
            </c:numRef>
          </c:xVal>
          <c:yVal>
            <c:numRef>
              <c:f>'COLBURN DESORCIÓN'!$H$88:$H$112</c:f>
              <c:numCache>
                <c:formatCode>General</c:formatCode>
                <c:ptCount val="25"/>
                <c:pt idx="0">
                  <c:v>0.5305611533685648</c:v>
                </c:pt>
                <c:pt idx="1">
                  <c:v>0.38851889957702207</c:v>
                </c:pt>
                <c:pt idx="2">
                  <c:v>0.32148822929518267</c:v>
                </c:pt>
                <c:pt idx="3">
                  <c:v>0.28340797354501757</c:v>
                </c:pt>
                <c:pt idx="4">
                  <c:v>0.25947197161470792</c:v>
                </c:pt>
                <c:pt idx="5">
                  <c:v>0.2434583140898719</c:v>
                </c:pt>
                <c:pt idx="6">
                  <c:v>0.23229320501820494</c:v>
                </c:pt>
                <c:pt idx="7">
                  <c:v>0.22428268899182188</c:v>
                </c:pt>
                <c:pt idx="8">
                  <c:v>0.21841676623388953</c:v>
                </c:pt>
                <c:pt idx="9">
                  <c:v>0.21405667339270096</c:v>
                </c:pt>
                <c:pt idx="10">
                  <c:v>0.21077975936130625</c:v>
                </c:pt>
                <c:pt idx="11">
                  <c:v>0.20829637259451284</c:v>
                </c:pt>
                <c:pt idx="12">
                  <c:v>0.20640247393713607</c:v>
                </c:pt>
                <c:pt idx="13">
                  <c:v>0.20495119177675505</c:v>
                </c:pt>
                <c:pt idx="14">
                  <c:v>0.20383499162365348</c:v>
                </c:pt>
                <c:pt idx="15">
                  <c:v>0.20297407996188394</c:v>
                </c:pt>
                <c:pt idx="16">
                  <c:v>0.20230862200486782</c:v>
                </c:pt>
                <c:pt idx="17">
                  <c:v>0.20179337754607968</c:v>
                </c:pt>
                <c:pt idx="18">
                  <c:v>0.20139391904265519</c:v>
                </c:pt>
                <c:pt idx="19">
                  <c:v>0.20108391420502567</c:v>
                </c:pt>
                <c:pt idx="20">
                  <c:v>0.20084314246836171</c:v>
                </c:pt>
                <c:pt idx="21">
                  <c:v>0.20065602826019954</c:v>
                </c:pt>
                <c:pt idx="22">
                  <c:v>0.20051054488941739</c:v>
                </c:pt>
                <c:pt idx="23">
                  <c:v>0.20039738837009649</c:v>
                </c:pt>
                <c:pt idx="24">
                  <c:v>0.20030935041122114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4-3E66-4021-A793-CA427014360E}"/>
            </c:ext>
          </c:extLst>
        </c:ser>
        <c:ser>
          <c:idx val="5"/>
          <c:order val="5"/>
          <c:tx>
            <c:v>1/A=0.9</c:v>
          </c:tx>
          <c:spPr>
            <a:ln>
              <a:solidFill>
                <a:sysClr val="windowText" lastClr="000000"/>
              </a:solidFill>
            </a:ln>
          </c:spPr>
          <c:marker>
            <c:symbol val="none"/>
          </c:marker>
          <c:xVal>
            <c:numRef>
              <c:f>'COLBURN DESORCIÓN'!$C$88:$C$112</c:f>
              <c:numCache>
                <c:formatCode>General</c:formatCode>
                <c:ptCount val="2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</c:numCache>
            </c:numRef>
          </c:xVal>
          <c:yVal>
            <c:numRef>
              <c:f>'COLBURN DESORCIÓN'!$I$88:$I$112</c:f>
              <c:numCache>
                <c:formatCode>General</c:formatCode>
                <c:ptCount val="25"/>
                <c:pt idx="0">
                  <c:v>0.51375682840388426</c:v>
                </c:pt>
                <c:pt idx="1">
                  <c:v>0.35799137677458259</c:v>
                </c:pt>
                <c:pt idx="2">
                  <c:v>0.28159351026029406</c:v>
                </c:pt>
                <c:pt idx="3">
                  <c:v>0.23644147051542946</c:v>
                </c:pt>
                <c:pt idx="4">
                  <c:v>0.2067730919303388</c:v>
                </c:pt>
                <c:pt idx="5">
                  <c:v>0.18589966200716715</c:v>
                </c:pt>
                <c:pt idx="6">
                  <c:v>0.17049811207152865</c:v>
                </c:pt>
                <c:pt idx="7">
                  <c:v>0.15873042616736135</c:v>
                </c:pt>
                <c:pt idx="8">
                  <c:v>0.14949727736996254</c:v>
                </c:pt>
                <c:pt idx="9">
                  <c:v>0.14210069801390882</c:v>
                </c:pt>
                <c:pt idx="10">
                  <c:v>0.13607614683080749</c:v>
                </c:pt>
                <c:pt idx="11">
                  <c:v>0.13110239435747481</c:v>
                </c:pt>
                <c:pt idx="12">
                  <c:v>0.12695017280017154</c:v>
                </c:pt>
                <c:pt idx="13">
                  <c:v>0.12345143736240434</c:v>
                </c:pt>
                <c:pt idx="14">
                  <c:v>0.12048019200552607</c:v>
                </c:pt>
                <c:pt idx="15">
                  <c:v>0.11794010305263272</c:v>
                </c:pt>
                <c:pt idx="16">
                  <c:v>0.11575625311315525</c:v>
                </c:pt>
                <c:pt idx="17">
                  <c:v>0.11386950561497404</c:v>
                </c:pt>
                <c:pt idx="18">
                  <c:v>0.11223256372278771</c:v>
                </c:pt>
                <c:pt idx="19">
                  <c:v>0.11080715733977405</c:v>
                </c:pt>
                <c:pt idx="20">
                  <c:v>0.10956199832243488</c:v>
                </c:pt>
                <c:pt idx="21">
                  <c:v>0.10847126951111133</c:v>
                </c:pt>
                <c:pt idx="22">
                  <c:v>0.10751349149692356</c:v>
                </c:pt>
                <c:pt idx="23">
                  <c:v>0.10667066111034844</c:v>
                </c:pt>
                <c:pt idx="24">
                  <c:v>0.10592758831555636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5-3E66-4021-A793-CA427014360E}"/>
            </c:ext>
          </c:extLst>
        </c:ser>
        <c:ser>
          <c:idx val="25"/>
          <c:order val="6"/>
          <c:tx>
            <c:v>1/A=1</c:v>
          </c:tx>
          <c:spPr>
            <a:ln>
              <a:solidFill>
                <a:sysClr val="windowText" lastClr="000000"/>
              </a:solidFill>
            </a:ln>
          </c:spPr>
          <c:marker>
            <c:symbol val="none"/>
          </c:marker>
          <c:xVal>
            <c:numRef>
              <c:f>'COLBURN DESORCIÓN'!$C$88:$C$112</c:f>
              <c:numCache>
                <c:formatCode>General</c:formatCode>
                <c:ptCount val="2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</c:numCache>
            </c:numRef>
          </c:xVal>
          <c:yVal>
            <c:numRef>
              <c:f>'COLBURN DESORCIÓN'!$AA$88:$AA$112</c:f>
              <c:numCache>
                <c:formatCode>General</c:formatCode>
                <c:ptCount val="25"/>
                <c:pt idx="0">
                  <c:v>0.49999999722444238</c:v>
                </c:pt>
                <c:pt idx="1">
                  <c:v>0.33333333086617101</c:v>
                </c:pt>
                <c:pt idx="2">
                  <c:v>0.24999999653055305</c:v>
                </c:pt>
                <c:pt idx="3">
                  <c:v>0.19999999644728633</c:v>
                </c:pt>
                <c:pt idx="4">
                  <c:v>0.16666666327431853</c:v>
                </c:pt>
                <c:pt idx="5">
                  <c:v>0.14285713923192483</c:v>
                </c:pt>
                <c:pt idx="6">
                  <c:v>0.12499999601013606</c:v>
                </c:pt>
                <c:pt idx="7">
                  <c:v>0.11111110727330319</c:v>
                </c:pt>
                <c:pt idx="8">
                  <c:v>9.9999995892174912E-2</c:v>
                </c:pt>
                <c:pt idx="9">
                  <c:v>9.0909086688408455E-2</c:v>
                </c:pt>
                <c:pt idx="10">
                  <c:v>8.3333329092898312E-2</c:v>
                </c:pt>
                <c:pt idx="11">
                  <c:v>7.6923072718682192E-2</c:v>
                </c:pt>
                <c:pt idx="12">
                  <c:v>7.1428567066981169E-2</c:v>
                </c:pt>
                <c:pt idx="13">
                  <c:v>6.6666662324461265E-2</c:v>
                </c:pt>
                <c:pt idx="14">
                  <c:v>6.2499995619823452E-2</c:v>
                </c:pt>
                <c:pt idx="15">
                  <c:v>5.8823524955506461E-2</c:v>
                </c:pt>
                <c:pt idx="16">
                  <c:v>5.555555106669114E-2</c:v>
                </c:pt>
                <c:pt idx="17">
                  <c:v>5.2631574457270069E-2</c:v>
                </c:pt>
                <c:pt idx="18">
                  <c:v>4.9999995475841504E-2</c:v>
                </c:pt>
                <c:pt idx="19">
                  <c:v>4.7619043087525424E-2</c:v>
                </c:pt>
                <c:pt idx="20">
                  <c:v>4.5454540889785879E-2</c:v>
                </c:pt>
                <c:pt idx="21">
                  <c:v>4.3478256294355422E-2</c:v>
                </c:pt>
                <c:pt idx="22">
                  <c:v>4.166666206001253E-2</c:v>
                </c:pt>
                <c:pt idx="23">
                  <c:v>3.9999995381472669E-2</c:v>
                </c:pt>
                <c:pt idx="24">
                  <c:v>3.8461533846558614E-2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19-3E66-4021-A793-CA427014360E}"/>
            </c:ext>
          </c:extLst>
        </c:ser>
        <c:ser>
          <c:idx val="6"/>
          <c:order val="7"/>
          <c:tx>
            <c:v>1/A=1.1</c:v>
          </c:tx>
          <c:spPr>
            <a:ln>
              <a:solidFill>
                <a:sysClr val="windowText" lastClr="000000"/>
              </a:solidFill>
            </a:ln>
          </c:spPr>
          <c:marker>
            <c:symbol val="none"/>
          </c:marker>
          <c:xVal>
            <c:numRef>
              <c:f>'COLBURN DESORCIÓN'!$C$88:$C$112</c:f>
              <c:numCache>
                <c:formatCode>General</c:formatCode>
                <c:ptCount val="2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</c:numCache>
            </c:numRef>
          </c:xVal>
          <c:yVal>
            <c:numRef>
              <c:f>'COLBURN DESORCIÓN'!$K$88:$K$112</c:f>
              <c:numCache>
                <c:formatCode>General</c:formatCode>
                <c:ptCount val="25"/>
                <c:pt idx="0">
                  <c:v>0.48855228234114662</c:v>
                </c:pt>
                <c:pt idx="1">
                  <c:v>0.31315006799233513</c:v>
                </c:pt>
                <c:pt idx="2">
                  <c:v>0.22477155473322974</c:v>
                </c:pt>
                <c:pt idx="3">
                  <c:v>0.17170149521278744</c:v>
                </c:pt>
                <c:pt idx="4">
                  <c:v>0.1364251243337293</c:v>
                </c:pt>
                <c:pt idx="5">
                  <c:v>0.11136704237315224</c:v>
                </c:pt>
                <c:pt idx="6">
                  <c:v>9.2716487608670503E-2</c:v>
                </c:pt>
                <c:pt idx="7">
                  <c:v>7.8347070617271336E-2</c:v>
                </c:pt>
                <c:pt idx="8">
                  <c:v>6.697865559801354E-2</c:v>
                </c:pt>
                <c:pt idx="9">
                  <c:v>5.7794395053140872E-2</c:v>
                </c:pt>
                <c:pt idx="10">
                  <c:v>5.0248478441866758E-2</c:v>
                </c:pt>
                <c:pt idx="11">
                  <c:v>4.3962283581031748E-2</c:v>
                </c:pt>
                <c:pt idx="12">
                  <c:v>3.8664881651229395E-2</c:v>
                </c:pt>
                <c:pt idx="13">
                  <c:v>3.4157263962405232E-2</c:v>
                </c:pt>
                <c:pt idx="14">
                  <c:v>3.0289943436489972E-2</c:v>
                </c:pt>
                <c:pt idx="15">
                  <c:v>2.6948439135001112E-2</c:v>
                </c:pt>
                <c:pt idx="16">
                  <c:v>2.4043586357557604E-2</c:v>
                </c:pt>
                <c:pt idx="17">
                  <c:v>2.1504898925398856E-2</c:v>
                </c:pt>
                <c:pt idx="18">
                  <c:v>1.927591790851102E-2</c:v>
                </c:pt>
                <c:pt idx="19">
                  <c:v>1.7310886121367827E-2</c:v>
                </c:pt>
                <c:pt idx="20">
                  <c:v>1.5572327434012512E-2</c:v>
                </c:pt>
                <c:pt idx="21">
                  <c:v>1.4029256060145465E-2</c:v>
                </c:pt>
                <c:pt idx="22">
                  <c:v>1.2655832416261423E-2</c:v>
                </c:pt>
                <c:pt idx="23">
                  <c:v>1.1430340726367118E-2</c:v>
                </c:pt>
                <c:pt idx="24">
                  <c:v>1.0334401887191376E-2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6-3E66-4021-A793-CA427014360E}"/>
            </c:ext>
          </c:extLst>
        </c:ser>
        <c:ser>
          <c:idx val="7"/>
          <c:order val="8"/>
          <c:tx>
            <c:v>1/A=1.2</c:v>
          </c:tx>
          <c:spPr>
            <a:ln>
              <a:solidFill>
                <a:sysClr val="windowText" lastClr="000000"/>
              </a:solidFill>
            </a:ln>
          </c:spPr>
          <c:marker>
            <c:symbol val="none"/>
          </c:marker>
          <c:xVal>
            <c:numRef>
              <c:f>'COLBURN DESORCIÓN'!$C$88:$C$112</c:f>
              <c:numCache>
                <c:formatCode>General</c:formatCode>
                <c:ptCount val="2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</c:numCache>
            </c:numRef>
          </c:xVal>
          <c:yVal>
            <c:numRef>
              <c:f>'COLBURN DESORCIÓN'!$L$88:$L$112</c:f>
              <c:numCache>
                <c:formatCode>General</c:formatCode>
                <c:ptCount val="25"/>
                <c:pt idx="0">
                  <c:v>0.47888993836524868</c:v>
                </c:pt>
                <c:pt idx="1">
                  <c:v>0.29641270520503871</c:v>
                </c:pt>
                <c:pt idx="2">
                  <c:v>0.20440168296442826</c:v>
                </c:pt>
                <c:pt idx="3">
                  <c:v>0.149557215382119</c:v>
                </c:pt>
                <c:pt idx="4">
                  <c:v>0.11356080253206392</c:v>
                </c:pt>
                <c:pt idx="5">
                  <c:v>8.8419745737164712E-2</c:v>
                </c:pt>
                <c:pt idx="6">
                  <c:v>7.008875843246791E-2</c:v>
                </c:pt>
                <c:pt idx="7">
                  <c:v>5.6299942865468064E-2</c:v>
                </c:pt>
                <c:pt idx="8">
                  <c:v>4.5682679727799415E-2</c:v>
                </c:pt>
                <c:pt idx="9">
                  <c:v>3.7359518446515902E-2</c:v>
                </c:pt>
                <c:pt idx="10">
                  <c:v>3.0742550292063419E-2</c:v>
                </c:pt>
                <c:pt idx="11">
                  <c:v>2.5423080356797405E-2</c:v>
                </c:pt>
                <c:pt idx="12">
                  <c:v>2.1108255082952838E-2</c:v>
                </c:pt>
                <c:pt idx="13">
                  <c:v>1.7582865537271196E-2</c:v>
                </c:pt>
                <c:pt idx="14">
                  <c:v>1.4685373847359776E-2</c:v>
                </c:pt>
                <c:pt idx="15">
                  <c:v>1.2292336861049403E-2</c:v>
                </c:pt>
                <c:pt idx="16">
                  <c:v>1.030797767070483E-2</c:v>
                </c:pt>
                <c:pt idx="17">
                  <c:v>8.6570176701485733E-3</c:v>
                </c:pt>
                <c:pt idx="18">
                  <c:v>7.279633704588599E-3</c:v>
                </c:pt>
                <c:pt idx="19">
                  <c:v>6.1278358712968167E-3</c:v>
                </c:pt>
                <c:pt idx="20">
                  <c:v>5.1628168708773353E-3</c:v>
                </c:pt>
                <c:pt idx="21">
                  <c:v>4.3529795607422017E-3</c:v>
                </c:pt>
                <c:pt idx="22">
                  <c:v>3.6724468651394022E-3</c:v>
                </c:pt>
                <c:pt idx="23">
                  <c:v>3.0999206711189802E-3</c:v>
                </c:pt>
                <c:pt idx="24">
                  <c:v>2.6177972205509844E-3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7-3E66-4021-A793-CA427014360E}"/>
            </c:ext>
          </c:extLst>
        </c:ser>
        <c:ser>
          <c:idx val="8"/>
          <c:order val="9"/>
          <c:tx>
            <c:v>A=1.3</c:v>
          </c:tx>
          <c:spPr>
            <a:ln>
              <a:solidFill>
                <a:sysClr val="windowText" lastClr="000000"/>
              </a:solidFill>
            </a:ln>
          </c:spPr>
          <c:marker>
            <c:symbol val="none"/>
          </c:marker>
          <c:xVal>
            <c:numRef>
              <c:f>'COLBURN DESORCIÓN'!$C$88:$C$112</c:f>
              <c:numCache>
                <c:formatCode>General</c:formatCode>
                <c:ptCount val="2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</c:numCache>
            </c:numRef>
          </c:xVal>
          <c:y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8-3E66-4021-A793-CA427014360E}"/>
            </c:ext>
          </c:extLst>
        </c:ser>
        <c:ser>
          <c:idx val="9"/>
          <c:order val="10"/>
          <c:tx>
            <c:v>1/A=1.4</c:v>
          </c:tx>
          <c:spPr>
            <a:ln>
              <a:solidFill>
                <a:sysClr val="windowText" lastClr="000000"/>
              </a:solidFill>
            </a:ln>
          </c:spPr>
          <c:marker>
            <c:symbol val="none"/>
          </c:marker>
          <c:xVal>
            <c:numRef>
              <c:f>'COLBURN DESORCIÓN'!$C$88:$C$112</c:f>
              <c:numCache>
                <c:formatCode>General</c:formatCode>
                <c:ptCount val="2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</c:numCache>
            </c:numRef>
          </c:xVal>
          <c:yVal>
            <c:numRef>
              <c:f>'COLBURN DESORCIÓN'!$O$88:$O$112</c:f>
              <c:numCache>
                <c:formatCode>General</c:formatCode>
                <c:ptCount val="25"/>
                <c:pt idx="0">
                  <c:v>0.46350099082191354</c:v>
                </c:pt>
                <c:pt idx="1">
                  <c:v>0.27043235912895264</c:v>
                </c:pt>
                <c:pt idx="2">
                  <c:v>0.17398976393657509</c:v>
                </c:pt>
                <c:pt idx="3">
                  <c:v>0.11799407700950672</c:v>
                </c:pt>
                <c:pt idx="4">
                  <c:v>8.2613435774315014E-2</c:v>
                </c:pt>
                <c:pt idx="5">
                  <c:v>5.9051127865273126E-2</c:v>
                </c:pt>
                <c:pt idx="6">
                  <c:v>4.2805110775280139E-2</c:v>
                </c:pt>
                <c:pt idx="7">
                  <c:v>3.1333744548868302E-2</c:v>
                </c:pt>
                <c:pt idx="8">
                  <c:v>2.3096949188272382E-2</c:v>
                </c:pt>
                <c:pt idx="9">
                  <c:v>1.7111280995457334E-2</c:v>
                </c:pt>
                <c:pt idx="10">
                  <c:v>1.2723471386448583E-2</c:v>
                </c:pt>
                <c:pt idx="11">
                  <c:v>9.486408083219721E-3</c:v>
                </c:pt>
                <c:pt idx="12">
                  <c:v>7.0870494140137345E-3</c:v>
                </c:pt>
                <c:pt idx="13">
                  <c:v>5.3024089739289564E-3</c:v>
                </c:pt>
                <c:pt idx="14">
                  <c:v>3.9715559588832895E-3</c:v>
                </c:pt>
                <c:pt idx="15">
                  <c:v>2.9771877479738882E-3</c:v>
                </c:pt>
                <c:pt idx="16">
                  <c:v>2.2331582123541437E-3</c:v>
                </c:pt>
                <c:pt idx="17">
                  <c:v>1.6758424966656345E-3</c:v>
                </c:pt>
                <c:pt idx="18">
                  <c:v>1.2580476883077365E-3</c:v>
                </c:pt>
                <c:pt idx="19">
                  <c:v>9.4465589663433414E-4</c:v>
                </c:pt>
                <c:pt idx="20">
                  <c:v>7.0947105255882528E-4</c:v>
                </c:pt>
                <c:pt idx="21">
                  <c:v>5.3291647695350233E-4</c:v>
                </c:pt>
                <c:pt idx="22">
                  <c:v>4.0034207642773533E-4</c:v>
                </c:pt>
                <c:pt idx="23">
                  <c:v>3.0077316701177328E-4</c:v>
                </c:pt>
                <c:pt idx="24">
                  <c:v>2.2598197558063057E-4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9-3E66-4021-A793-CA427014360E}"/>
            </c:ext>
          </c:extLst>
        </c:ser>
        <c:ser>
          <c:idx val="10"/>
          <c:order val="11"/>
          <c:tx>
            <c:v>A=1.5</c:v>
          </c:tx>
          <c:spPr>
            <a:ln>
              <a:solidFill>
                <a:sysClr val="windowText" lastClr="000000"/>
              </a:solidFill>
            </a:ln>
          </c:spPr>
          <c:marker>
            <c:symbol val="none"/>
          </c:marker>
          <c:xVal>
            <c:numRef>
              <c:f>'COLBURN DESORCIÓN'!$C$88:$C$112</c:f>
              <c:numCache>
                <c:formatCode>General</c:formatCode>
                <c:ptCount val="2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</c:numCache>
            </c:numRef>
          </c:xVal>
          <c:y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A-3E66-4021-A793-CA427014360E}"/>
            </c:ext>
          </c:extLst>
        </c:ser>
        <c:ser>
          <c:idx val="11"/>
          <c:order val="12"/>
          <c:tx>
            <c:v>1/A=1.6</c:v>
          </c:tx>
          <c:spPr>
            <a:ln>
              <a:solidFill>
                <a:sysClr val="windowText" lastClr="000000"/>
              </a:solidFill>
            </a:ln>
          </c:spPr>
          <c:marker>
            <c:symbol val="none"/>
          </c:marker>
          <c:xVal>
            <c:numRef>
              <c:f>'COLBURN DESORCIÓN'!$C$88:$C$112</c:f>
              <c:numCache>
                <c:formatCode>General</c:formatCode>
                <c:ptCount val="2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</c:numCache>
            </c:numRef>
          </c:xVal>
          <c:yVal>
            <c:numRef>
              <c:f>'COLBURN DESORCIÓN'!$Q$88:$Q$112</c:f>
              <c:numCache>
                <c:formatCode>General</c:formatCode>
                <c:ptCount val="25"/>
                <c:pt idx="0">
                  <c:v>0.45181190238275082</c:v>
                </c:pt>
                <c:pt idx="1">
                  <c:v>0.25134047977517582</c:v>
                </c:pt>
                <c:pt idx="2">
                  <c:v>0.15273599974081947</c:v>
                </c:pt>
                <c:pt idx="3">
                  <c:v>9.7233661609938585E-2</c:v>
                </c:pt>
                <c:pt idx="4">
                  <c:v>6.3604393612910468E-2</c:v>
                </c:pt>
                <c:pt idx="5">
                  <c:v>4.2311991119220585E-2</c:v>
                </c:pt>
                <c:pt idx="6">
                  <c:v>2.8453119554987947E-2</c:v>
                </c:pt>
                <c:pt idx="7">
                  <c:v>1.9269766372847559E-2</c:v>
                </c:pt>
                <c:pt idx="8">
                  <c:v>1.3112216476066143E-2</c:v>
                </c:pt>
                <c:pt idx="9">
                  <c:v>8.9507176351105583E-3</c:v>
                </c:pt>
                <c:pt idx="10">
                  <c:v>6.1231678394594122E-3</c:v>
                </c:pt>
                <c:pt idx="11">
                  <c:v>4.1950001028536951E-3</c:v>
                </c:pt>
                <c:pt idx="12">
                  <c:v>2.8768886545315593E-3</c:v>
                </c:pt>
                <c:pt idx="13">
                  <c:v>1.9742944913610314E-3</c:v>
                </c:pt>
                <c:pt idx="14">
                  <c:v>1.3555166487406512E-3</c:v>
                </c:pt>
                <c:pt idx="15">
                  <c:v>9.3097435043586164E-4</c:v>
                </c:pt>
                <c:pt idx="16">
                  <c:v>6.3953837982849736E-4</c:v>
                </c:pt>
                <c:pt idx="17">
                  <c:v>4.3940141164559209E-4</c:v>
                </c:pt>
                <c:pt idx="18">
                  <c:v>3.0192673530331606E-4</c:v>
                </c:pt>
                <c:pt idx="19">
                  <c:v>2.0747835945403631E-4</c:v>
                </c:pt>
                <c:pt idx="20">
                  <c:v>1.4258223397355576E-4</c:v>
                </c:pt>
                <c:pt idx="21">
                  <c:v>9.798795910864386E-5</c:v>
                </c:pt>
                <c:pt idx="22">
                  <c:v>6.7342634570498233E-5</c:v>
                </c:pt>
                <c:pt idx="23">
                  <c:v>4.628224633435034E-5</c:v>
                </c:pt>
                <c:pt idx="24">
                  <c:v>3.1808524431743492E-5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B-3E66-4021-A793-CA427014360E}"/>
            </c:ext>
          </c:extLst>
        </c:ser>
        <c:ser>
          <c:idx val="12"/>
          <c:order val="13"/>
          <c:tx>
            <c:v>1/A=1.7</c:v>
          </c:tx>
          <c:spPr>
            <a:ln>
              <a:solidFill>
                <a:sysClr val="windowText" lastClr="000000"/>
              </a:solidFill>
            </a:ln>
          </c:spPr>
          <c:marker>
            <c:symbol val="none"/>
          </c:marker>
          <c:xVal>
            <c:numRef>
              <c:f>'COLBURN DESORCIÓN'!$C$88:$C$112</c:f>
              <c:numCache>
                <c:formatCode>General</c:formatCode>
                <c:ptCount val="2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</c:numCache>
            </c:numRef>
          </c:xVal>
          <c:yVal>
            <c:numRef>
              <c:f>'COLBURN DESORCIÓN'!$R$88:$R$112</c:f>
              <c:numCache>
                <c:formatCode>General</c:formatCode>
                <c:ptCount val="25"/>
                <c:pt idx="0">
                  <c:v>0.44696599129870151</c:v>
                </c:pt>
                <c:pt idx="1">
                  <c:v>0.24360563130464652</c:v>
                </c:pt>
                <c:pt idx="2">
                  <c:v>0.14442033299996723</c:v>
                </c:pt>
                <c:pt idx="3">
                  <c:v>8.9446934899505545E-2</c:v>
                </c:pt>
                <c:pt idx="4">
                  <c:v>5.6806811396070675E-2</c:v>
                </c:pt>
                <c:pt idx="5">
                  <c:v>3.6630064284637574E-2</c:v>
                </c:pt>
                <c:pt idx="6">
                  <c:v>2.3845531051524742E-2</c:v>
                </c:pt>
                <c:pt idx="7">
                  <c:v>1.561762497918423E-2</c:v>
                </c:pt>
                <c:pt idx="8">
                  <c:v>1.0269036669937302E-2</c:v>
                </c:pt>
                <c:pt idx="9">
                  <c:v>6.7695140010342273E-3</c:v>
                </c:pt>
                <c:pt idx="10">
                  <c:v>4.4700779273714073E-3</c:v>
                </c:pt>
                <c:pt idx="11">
                  <c:v>2.9549688591141029E-3</c:v>
                </c:pt>
                <c:pt idx="12">
                  <c:v>1.9548229362264286E-3</c:v>
                </c:pt>
                <c:pt idx="13">
                  <c:v>1.2938118689369128E-3</c:v>
                </c:pt>
                <c:pt idx="14">
                  <c:v>8.5659028779306169E-4</c:v>
                </c:pt>
                <c:pt idx="15">
                  <c:v>5.6723976665233361E-4</c:v>
                </c:pt>
                <c:pt idx="16">
                  <c:v>3.7568232577989271E-4</c:v>
                </c:pt>
                <c:pt idx="17">
                  <c:v>2.4883700291403367E-4</c:v>
                </c:pt>
                <c:pt idx="18">
                  <c:v>1.6482979476564725E-4</c:v>
                </c:pt>
                <c:pt idx="19">
                  <c:v>1.0918778692446584E-4</c:v>
                </c:pt>
                <c:pt idx="20">
                  <c:v>7.2330931843318905E-5</c:v>
                </c:pt>
                <c:pt idx="21">
                  <c:v>4.7916134402670647E-5</c:v>
                </c:pt>
                <c:pt idx="22">
                  <c:v>3.1742753828979512E-5</c:v>
                </c:pt>
                <c:pt idx="23">
                  <c:v>2.1028622002026761E-5</c:v>
                </c:pt>
                <c:pt idx="24">
                  <c:v>1.3930903100098261E-5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C-3E66-4021-A793-CA427014360E}"/>
            </c:ext>
          </c:extLst>
        </c:ser>
        <c:ser>
          <c:idx val="98"/>
          <c:order val="14"/>
          <c:tx>
            <c:v>1/A=1.8</c:v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xVal>
            <c:numRef>
              <c:f>'COLBURN DESORCIÓN'!$C$88:$C$112</c:f>
              <c:numCache>
                <c:formatCode>General</c:formatCode>
                <c:ptCount val="2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</c:numCache>
            </c:numRef>
          </c:xVal>
          <c:yVal>
            <c:numRef>
              <c:f>'COLBURN DESORCIÓN'!$S$88:$S$112</c:f>
              <c:numCache>
                <c:formatCode>General</c:formatCode>
                <c:ptCount val="25"/>
                <c:pt idx="0">
                  <c:v>0.44264379513649482</c:v>
                </c:pt>
                <c:pt idx="1">
                  <c:v>0.23680088041520103</c:v>
                </c:pt>
                <c:pt idx="2">
                  <c:v>0.13725417709386264</c:v>
                </c:pt>
                <c:pt idx="3">
                  <c:v>8.2901138066934124E-2</c:v>
                </c:pt>
                <c:pt idx="4">
                  <c:v>5.1248983093022143E-2</c:v>
                </c:pt>
                <c:pt idx="5">
                  <c:v>3.2121484777201025E-2</c:v>
                </c:pt>
                <c:pt idx="6">
                  <c:v>2.0303153010824502E-2</c:v>
                </c:pt>
                <c:pt idx="7">
                  <c:v>1.290050557204424E-2</c:v>
                </c:pt>
                <c:pt idx="8">
                  <c:v>8.2239657207566954E-3</c:v>
                </c:pt>
                <c:pt idx="9">
                  <c:v>5.2536665967591626E-3</c:v>
                </c:pt>
                <c:pt idx="10">
                  <c:v>3.3606290088443892E-3</c:v>
                </c:pt>
                <c:pt idx="11">
                  <c:v>2.1515263648695295E-3</c:v>
                </c:pt>
                <c:pt idx="12">
                  <c:v>1.3781865433532795E-3</c:v>
                </c:pt>
                <c:pt idx="13">
                  <c:v>8.8312028199629918E-4</c:v>
                </c:pt>
                <c:pt idx="14">
                  <c:v>5.6601520619740356E-4</c:v>
                </c:pt>
                <c:pt idx="15">
                  <c:v>3.6282573858147343E-4</c:v>
                </c:pt>
                <c:pt idx="16">
                  <c:v>2.325988957267468E-4</c:v>
                </c:pt>
                <c:pt idx="17">
                  <c:v>1.4912229293237523E-4</c:v>
                </c:pt>
                <c:pt idx="18">
                  <c:v>9.5607894971505035E-5</c:v>
                </c:pt>
                <c:pt idx="19">
                  <c:v>6.1299278569426299E-5</c:v>
                </c:pt>
                <c:pt idx="20">
                  <c:v>3.9302814643028481E-5</c:v>
                </c:pt>
                <c:pt idx="21">
                  <c:v>2.5199749731067777E-5</c:v>
                </c:pt>
                <c:pt idx="22">
                  <c:v>1.6157402698539125E-5</c:v>
                </c:pt>
                <c:pt idx="23">
                  <c:v>1.0359734661362581E-5</c:v>
                </c:pt>
                <c:pt idx="24">
                  <c:v>6.6424278295320555E-6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6-7EB7-45AE-A3FB-BDA8E9D6B2CA}"/>
            </c:ext>
          </c:extLst>
        </c:ser>
        <c:ser>
          <c:idx val="13"/>
          <c:order val="15"/>
          <c:tx>
            <c:v>A=1.8</c:v>
          </c:tx>
          <c:spPr>
            <a:ln>
              <a:solidFill>
                <a:sysClr val="windowText" lastClr="000000"/>
              </a:solidFill>
            </a:ln>
          </c:spPr>
          <c:marker>
            <c:symbol val="none"/>
          </c:marker>
          <c:xVal>
            <c:numRef>
              <c:f>'COLBURN DESORCIÓN'!$C$88:$C$112</c:f>
              <c:numCache>
                <c:formatCode>General</c:formatCode>
                <c:ptCount val="2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</c:numCache>
            </c:numRef>
          </c:xVal>
          <c:y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D-3E66-4021-A793-CA427014360E}"/>
            </c:ext>
          </c:extLst>
        </c:ser>
        <c:ser>
          <c:idx val="14"/>
          <c:order val="16"/>
          <c:tx>
            <c:v>1/A=1.9</c:v>
          </c:tx>
          <c:spPr>
            <a:ln>
              <a:solidFill>
                <a:sysClr val="windowText" lastClr="000000"/>
              </a:solidFill>
            </a:ln>
          </c:spPr>
          <c:marker>
            <c:symbol val="none"/>
          </c:marker>
          <c:xVal>
            <c:numRef>
              <c:f>'COLBURN DESORCIÓN'!$C$88:$C$112</c:f>
              <c:numCache>
                <c:formatCode>General</c:formatCode>
                <c:ptCount val="2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</c:numCache>
            </c:numRef>
          </c:xVal>
          <c:yVal>
            <c:numRef>
              <c:f>'COLBURN DESORCIÓN'!$T$88:$T$112</c:f>
              <c:numCache>
                <c:formatCode>General</c:formatCode>
                <c:ptCount val="25"/>
                <c:pt idx="0">
                  <c:v>0.43876550076319842</c:v>
                </c:pt>
                <c:pt idx="1">
                  <c:v>0.2307729704310772</c:v>
                </c:pt>
                <c:pt idx="2">
                  <c:v>0.13102711186483545</c:v>
                </c:pt>
                <c:pt idx="3">
                  <c:v>7.734273641466359E-2</c:v>
                </c:pt>
                <c:pt idx="4">
                  <c:v>4.6649095714987245E-2</c:v>
                </c:pt>
                <c:pt idx="5">
                  <c:v>2.8491390647535853E-2</c:v>
                </c:pt>
                <c:pt idx="6">
                  <c:v>1.7532291596342408E-2</c:v>
                </c:pt>
                <c:pt idx="7">
                  <c:v>1.0837769744372444E-2</c:v>
                </c:pt>
                <c:pt idx="8">
                  <c:v>6.7181977313897946E-3</c:v>
                </c:pt>
                <c:pt idx="9">
                  <c:v>4.1716985664755008E-3</c:v>
                </c:pt>
                <c:pt idx="10">
                  <c:v>2.5931977043689176E-3</c:v>
                </c:pt>
                <c:pt idx="11">
                  <c:v>1.613040672165519E-3</c:v>
                </c:pt>
                <c:pt idx="12">
                  <c:v>1.0037678972350315E-3</c:v>
                </c:pt>
                <c:pt idx="13">
                  <c:v>6.2478724011092064E-4</c:v>
                </c:pt>
                <c:pt idx="14">
                  <c:v>3.8895555310350155E-4</c:v>
                </c:pt>
                <c:pt idx="15">
                  <c:v>2.421646394977682E-4</c:v>
                </c:pt>
                <c:pt idx="16">
                  <c:v>1.5078154963823318E-4</c:v>
                </c:pt>
                <c:pt idx="17">
                  <c:v>9.3886319122357895E-5</c:v>
                </c:pt>
                <c:pt idx="18">
                  <c:v>5.8461072814502279E-5</c:v>
                </c:pt>
                <c:pt idx="19">
                  <c:v>3.640304382149338E-5</c:v>
                </c:pt>
                <c:pt idx="20">
                  <c:v>2.2667970148312134E-5</c:v>
                </c:pt>
                <c:pt idx="21">
                  <c:v>1.4115298484474023E-5</c:v>
                </c:pt>
                <c:pt idx="22">
                  <c:v>8.7895989083104337E-6</c:v>
                </c:pt>
                <c:pt idx="23">
                  <c:v>5.4732970428944666E-6</c:v>
                </c:pt>
                <c:pt idx="24">
                  <c:v>3.408235401859543E-6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E-3E66-4021-A793-CA427014360E}"/>
            </c:ext>
          </c:extLst>
        </c:ser>
        <c:ser>
          <c:idx val="15"/>
          <c:order val="17"/>
          <c:tx>
            <c:v>1/A=2</c:v>
          </c:tx>
          <c:spPr>
            <a:ln>
              <a:solidFill>
                <a:sysClr val="windowText" lastClr="000000"/>
              </a:solidFill>
            </a:ln>
          </c:spPr>
          <c:marker>
            <c:symbol val="none"/>
          </c:marker>
          <c:xVal>
            <c:numRef>
              <c:f>'COLBURN DESORCIÓN'!$C$88:$C$112</c:f>
              <c:numCache>
                <c:formatCode>General</c:formatCode>
                <c:ptCount val="2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</c:numCache>
            </c:numRef>
          </c:xVal>
          <c:yVal>
            <c:numRef>
              <c:f>'COLBURN DESORCIÓN'!$U$88:$U$112</c:f>
              <c:numCache>
                <c:formatCode>General</c:formatCode>
                <c:ptCount val="25"/>
                <c:pt idx="0">
                  <c:v>0.43526659839358384</c:v>
                </c:pt>
                <c:pt idx="1">
                  <c:v>0.22539967356056409</c:v>
                </c:pt>
                <c:pt idx="2">
                  <c:v>0.12557484805249938</c:v>
                </c:pt>
                <c:pt idx="3">
                  <c:v>7.2578883495753824E-2</c:v>
                </c:pt>
                <c:pt idx="4">
                  <c:v>4.2799080545802566E-2</c:v>
                </c:pt>
                <c:pt idx="5">
                  <c:v>2.5529042270372535E-2</c:v>
                </c:pt>
                <c:pt idx="6">
                  <c:v>1.5330157025978158E-2</c:v>
                </c:pt>
                <c:pt idx="7">
                  <c:v>9.2424602263416721E-3</c:v>
                </c:pt>
                <c:pt idx="8">
                  <c:v>5.5855230472190683E-3</c:v>
                </c:pt>
                <c:pt idx="9">
                  <c:v>3.3803618490309841E-3</c:v>
                </c:pt>
                <c:pt idx="10">
                  <c:v>2.0475696939036888E-3</c:v>
                </c:pt>
                <c:pt idx="11">
                  <c:v>1.2409140475313663E-3</c:v>
                </c:pt>
                <c:pt idx="12">
                  <c:v>7.5228510394356729E-4</c:v>
                </c:pt>
                <c:pt idx="13">
                  <c:v>4.5614895978227408E-4</c:v>
                </c:pt>
                <c:pt idx="14">
                  <c:v>2.7661868180861641E-4</c:v>
                </c:pt>
                <c:pt idx="15">
                  <c:v>1.6775945246464555E-4</c:v>
                </c:pt>
                <c:pt idx="16">
                  <c:v>1.0174453540265914E-4</c:v>
                </c:pt>
                <c:pt idx="17">
                  <c:v>6.1708709773231548E-5</c:v>
                </c:pt>
                <c:pt idx="18">
                  <c:v>3.7427315695384086E-5</c:v>
                </c:pt>
                <c:pt idx="19">
                  <c:v>2.2700480181345328E-5</c:v>
                </c:pt>
                <c:pt idx="20">
                  <c:v>1.3768414241494274E-5</c:v>
                </c:pt>
                <c:pt idx="21">
                  <c:v>8.3509201324075174E-6</c:v>
                </c:pt>
                <c:pt idx="22">
                  <c:v>5.0650724541443779E-6</c:v>
                </c:pt>
                <c:pt idx="23">
                  <c:v>3.0721156145294598E-6</c:v>
                </c:pt>
                <c:pt idx="24">
                  <c:v>1.8633300580317711E-6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F-3E66-4021-A793-CA427014360E}"/>
            </c:ext>
          </c:extLst>
        </c:ser>
        <c:ser>
          <c:idx val="16"/>
          <c:order val="18"/>
          <c:tx>
            <c:v>1/A=2.5</c:v>
          </c:tx>
          <c:spPr>
            <a:ln>
              <a:solidFill>
                <a:sysClr val="windowText" lastClr="000000"/>
              </a:solidFill>
            </a:ln>
          </c:spPr>
          <c:marker>
            <c:symbol val="none"/>
          </c:marker>
          <c:xVal>
            <c:numRef>
              <c:f>'COLBURN DESORCIÓN'!$C$88:$C$112</c:f>
              <c:numCache>
                <c:formatCode>General</c:formatCode>
                <c:ptCount val="2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</c:numCache>
            </c:numRef>
          </c:xVal>
          <c:yVal>
            <c:numRef>
              <c:f>'COLBURN DESORCIÓN'!$V$88:$V$112</c:f>
              <c:numCache>
                <c:formatCode>General</c:formatCode>
                <c:ptCount val="25"/>
                <c:pt idx="0">
                  <c:v>0.4219056803378467</c:v>
                </c:pt>
                <c:pt idx="1">
                  <c:v>0.20547122456922659</c:v>
                </c:pt>
                <c:pt idx="2">
                  <c:v>0.10620131676877047</c:v>
                </c:pt>
                <c:pt idx="3">
                  <c:v>5.6480282215154387E-2</c:v>
                </c:pt>
                <c:pt idx="4">
                  <c:v>3.047922961619897E-2</c:v>
                </c:pt>
                <c:pt idx="5">
                  <c:v>1.6575394055021102E-2</c:v>
                </c:pt>
                <c:pt idx="6">
                  <c:v>9.0516399169771559E-3</c:v>
                </c:pt>
                <c:pt idx="7">
                  <c:v>4.9541568123748284E-3</c:v>
                </c:pt>
                <c:pt idx="8">
                  <c:v>2.7148533074517725E-3</c:v>
                </c:pt>
                <c:pt idx="9">
                  <c:v>1.4887273804937596E-3</c:v>
                </c:pt>
                <c:pt idx="10">
                  <c:v>8.1666520862761405E-4</c:v>
                </c:pt>
                <c:pt idx="11">
                  <c:v>4.4808529867598144E-4</c:v>
                </c:pt>
                <c:pt idx="12">
                  <c:v>2.4588128585326834E-4</c:v>
                </c:pt>
                <c:pt idx="13">
                  <c:v>1.3493253127420981E-4</c:v>
                </c:pt>
                <c:pt idx="14">
                  <c:v>7.404953782759013E-5</c:v>
                </c:pt>
                <c:pt idx="15">
                  <c:v>4.0638342847958011E-5</c:v>
                </c:pt>
                <c:pt idx="16">
                  <c:v>2.2302522807228124E-5</c:v>
                </c:pt>
                <c:pt idx="17">
                  <c:v>1.2239801921055591E-5</c:v>
                </c:pt>
                <c:pt idx="18">
                  <c:v>6.7173209870206804E-6</c:v>
                </c:pt>
                <c:pt idx="19">
                  <c:v>3.6865364723420996E-6</c:v>
                </c:pt>
                <c:pt idx="20">
                  <c:v>2.023211869404009E-6</c:v>
                </c:pt>
                <c:pt idx="21">
                  <c:v>1.1103615404837035E-6</c:v>
                </c:pt>
                <c:pt idx="22">
                  <c:v>6.093791301633442E-7</c:v>
                </c:pt>
                <c:pt idx="23">
                  <c:v>3.3443429612585864E-7</c:v>
                </c:pt>
                <c:pt idx="24">
                  <c:v>1.8354141475939334E-7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10-3E66-4021-A793-CA427014360E}"/>
            </c:ext>
          </c:extLst>
        </c:ser>
        <c:ser>
          <c:idx val="17"/>
          <c:order val="19"/>
          <c:tx>
            <c:v>1/A=3</c:v>
          </c:tx>
          <c:spPr>
            <a:ln>
              <a:solidFill>
                <a:sysClr val="windowText" lastClr="000000"/>
              </a:solidFill>
            </a:ln>
          </c:spPr>
          <c:marker>
            <c:symbol val="none"/>
          </c:marker>
          <c:xVal>
            <c:numRef>
              <c:f>'COLBURN DESORCIÓN'!$C$88:$C$112</c:f>
              <c:numCache>
                <c:formatCode>General</c:formatCode>
                <c:ptCount val="2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</c:numCache>
            </c:numRef>
          </c:xVal>
          <c:yVal>
            <c:numRef>
              <c:f>'COLBURN DESORCIÓN'!$W$88:$W$112</c:f>
              <c:numCache>
                <c:formatCode>General</c:formatCode>
                <c:ptCount val="25"/>
                <c:pt idx="0">
                  <c:v>0.41294993459686852</c:v>
                </c:pt>
                <c:pt idx="1">
                  <c:v>0.19265959832699131</c:v>
                </c:pt>
                <c:pt idx="2">
                  <c:v>9.448594974808773E-2</c:v>
                </c:pt>
                <c:pt idx="3">
                  <c:v>4.7420616854591403E-2</c:v>
                </c:pt>
                <c:pt idx="4">
                  <c:v>2.4068873171972524E-2</c:v>
                </c:pt>
                <c:pt idx="5">
                  <c:v>1.2285431099023502E-2</c:v>
                </c:pt>
                <c:pt idx="6">
                  <c:v>6.2887539313181747E-3</c:v>
                </c:pt>
                <c:pt idx="7">
                  <c:v>3.2238214788506019E-3</c:v>
                </c:pt>
                <c:pt idx="8">
                  <c:v>1.6538679607134164E-3</c:v>
                </c:pt>
                <c:pt idx="9">
                  <c:v>8.4878259736767114E-4</c:v>
                </c:pt>
                <c:pt idx="10">
                  <c:v>4.3568954526311576E-4</c:v>
                </c:pt>
                <c:pt idx="11">
                  <c:v>2.236667625483209E-4</c:v>
                </c:pt>
                <c:pt idx="12">
                  <c:v>1.1482809634123342E-4</c:v>
                </c:pt>
                <c:pt idx="13">
                  <c:v>5.8953063453879856E-5</c:v>
                </c:pt>
                <c:pt idx="14">
                  <c:v>3.0267077882726513E-5</c:v>
                </c:pt>
                <c:pt idx="15">
                  <c:v>1.55395214993841E-5</c:v>
                </c:pt>
                <c:pt idx="16">
                  <c:v>7.9782261966170032E-6</c:v>
                </c:pt>
                <c:pt idx="17">
                  <c:v>4.0961499580905247E-6</c:v>
                </c:pt>
                <c:pt idx="18">
                  <c:v>2.1030314148150594E-6</c:v>
                </c:pt>
                <c:pt idx="19">
                  <c:v>1.0797317777851127E-6</c:v>
                </c:pt>
                <c:pt idx="20">
                  <c:v>5.543526330557559E-7</c:v>
                </c:pt>
                <c:pt idx="21">
                  <c:v>2.8461409340592855E-7</c:v>
                </c:pt>
                <c:pt idx="22">
                  <c:v>1.4612573775418887E-7</c:v>
                </c:pt>
                <c:pt idx="23">
                  <c:v>7.5023452627098548E-8</c:v>
                </c:pt>
                <c:pt idx="24">
                  <c:v>3.8518324204624855E-8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11-3E66-4021-A793-CA427014360E}"/>
            </c:ext>
          </c:extLst>
        </c:ser>
        <c:ser>
          <c:idx val="18"/>
          <c:order val="20"/>
          <c:tx>
            <c:v>1/A=4</c:v>
          </c:tx>
          <c:spPr>
            <a:ln>
              <a:solidFill>
                <a:sysClr val="windowText" lastClr="000000"/>
              </a:solidFill>
            </a:ln>
          </c:spPr>
          <c:marker>
            <c:symbol val="none"/>
          </c:marker>
          <c:xVal>
            <c:numRef>
              <c:f>'COLBURN DESORCIÓN'!$C$88:$C$112</c:f>
              <c:numCache>
                <c:formatCode>General</c:formatCode>
                <c:ptCount val="2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</c:numCache>
            </c:numRef>
          </c:xVal>
          <c:yVal>
            <c:numRef>
              <c:f>'COLBURN DESORCIÓN'!$X$88:$X$112</c:f>
              <c:numCache>
                <c:formatCode>General</c:formatCode>
                <c:ptCount val="25"/>
                <c:pt idx="0">
                  <c:v>0.40171397607201731</c:v>
                </c:pt>
                <c:pt idx="1">
                  <c:v>0.17723419361245352</c:v>
                </c:pt>
                <c:pt idx="2">
                  <c:v>8.1188725601797102E-2</c:v>
                </c:pt>
                <c:pt idx="3">
                  <c:v>3.7810925053571545E-2</c:v>
                </c:pt>
                <c:pt idx="4">
                  <c:v>1.7742626034481117E-2</c:v>
                </c:pt>
                <c:pt idx="5">
                  <c:v>8.3549511846285358E-3</c:v>
                </c:pt>
                <c:pt idx="6">
                  <c:v>3.940808665881505E-3</c:v>
                </c:pt>
                <c:pt idx="7">
                  <c:v>1.8602168866639914E-3</c:v>
                </c:pt>
                <c:pt idx="8">
                  <c:v>8.7841684568917507E-4</c:v>
                </c:pt>
                <c:pt idx="9">
                  <c:v>4.1487064222783755E-4</c:v>
                </c:pt>
                <c:pt idx="10">
                  <c:v>1.9595671681853303E-4</c:v>
                </c:pt>
                <c:pt idx="11">
                  <c:v>9.2560208774317422E-5</c:v>
                </c:pt>
                <c:pt idx="12">
                  <c:v>4.3721634982653877E-5</c:v>
                </c:pt>
                <c:pt idx="13">
                  <c:v>2.0652479186297133E-5</c:v>
                </c:pt>
                <c:pt idx="14">
                  <c:v>9.7555049637399226E-6</c:v>
                </c:pt>
                <c:pt idx="15">
                  <c:v>4.6081663433843011E-6</c:v>
                </c:pt>
                <c:pt idx="16">
                  <c:v>2.1767418858884029E-6</c:v>
                </c:pt>
                <c:pt idx="17">
                  <c:v>1.0282196671998371E-6</c:v>
                </c:pt>
                <c:pt idx="18">
                  <c:v>4.85696491821847E-7</c:v>
                </c:pt>
                <c:pt idx="19">
                  <c:v>2.2942675792191376E-7</c:v>
                </c:pt>
                <c:pt idx="20">
                  <c:v>1.0837352237313333E-7</c:v>
                </c:pt>
                <c:pt idx="21">
                  <c:v>5.1192026196052692E-8</c:v>
                </c:pt>
                <c:pt idx="22">
                  <c:v>2.4181400724338877E-8</c:v>
                </c:pt>
                <c:pt idx="23">
                  <c:v>1.1422484852025525E-8</c:v>
                </c:pt>
                <c:pt idx="24">
                  <c:v>5.3955997824482033E-9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12-3E66-4021-A793-CA427014360E}"/>
            </c:ext>
          </c:extLst>
        </c:ser>
        <c:ser>
          <c:idx val="19"/>
          <c:order val="21"/>
          <c:tx>
            <c:v>1/A=5</c:v>
          </c:tx>
          <c:spPr>
            <a:ln>
              <a:solidFill>
                <a:sysClr val="windowText" lastClr="000000"/>
              </a:solidFill>
            </a:ln>
          </c:spPr>
          <c:marker>
            <c:symbol val="none"/>
          </c:marker>
          <c:xVal>
            <c:numRef>
              <c:f>'COLBURN DESORCIÓN'!$C$88:$C$112</c:f>
              <c:numCache>
                <c:formatCode>General</c:formatCode>
                <c:ptCount val="2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</c:numCache>
            </c:numRef>
          </c:xVal>
          <c:yVal>
            <c:numRef>
              <c:f>'COLBURN DESORCIÓN'!$Y$88:$Y$112</c:f>
              <c:numCache>
                <c:formatCode>General</c:formatCode>
                <c:ptCount val="25"/>
                <c:pt idx="0">
                  <c:v>0.39495622564161631</c:v>
                </c:pt>
                <c:pt idx="1">
                  <c:v>0.16831360036467885</c:v>
                </c:pt>
                <c:pt idx="2">
                  <c:v>7.3915454379075318E-2</c:v>
                </c:pt>
                <c:pt idx="3">
                  <c:v>3.2877797480141961E-2</c:v>
                </c:pt>
                <c:pt idx="4">
                  <c:v>1.4706382469120149E-2</c:v>
                </c:pt>
                <c:pt idx="5">
                  <c:v>6.5946521029527369E-3</c:v>
                </c:pt>
                <c:pt idx="6">
                  <c:v>2.9604804638444647E-3</c:v>
                </c:pt>
                <c:pt idx="7">
                  <c:v>1.3296876889892853E-3</c:v>
                </c:pt>
                <c:pt idx="8">
                  <c:v>5.9735784247888697E-4</c:v>
                </c:pt>
                <c:pt idx="9">
                  <c:v>2.6838810915808865E-4</c:v>
                </c:pt>
                <c:pt idx="10">
                  <c:v>1.2059009545956413E-4</c:v>
                </c:pt>
                <c:pt idx="11">
                  <c:v>5.4183723151704513E-5</c:v>
                </c:pt>
                <c:pt idx="12">
                  <c:v>2.4346134589388341E-5</c:v>
                </c:pt>
                <c:pt idx="13">
                  <c:v>1.0939386770008657E-5</c:v>
                </c:pt>
                <c:pt idx="14">
                  <c:v>4.9153759228852622E-6</c:v>
                </c:pt>
                <c:pt idx="15">
                  <c:v>2.2086192771288636E-6</c:v>
                </c:pt>
                <c:pt idx="16">
                  <c:v>9.9239631017791692E-7</c:v>
                </c:pt>
                <c:pt idx="17">
                  <c:v>4.4591234512501707E-7</c:v>
                </c:pt>
                <c:pt idx="18">
                  <c:v>2.0036131982237351E-7</c:v>
                </c:pt>
                <c:pt idx="19">
                  <c:v>9.0028141801673829E-8</c:v>
                </c:pt>
                <c:pt idx="20">
                  <c:v>4.0452251195780318E-8</c:v>
                </c:pt>
                <c:pt idx="21">
                  <c:v>1.8176368024785933E-8</c:v>
                </c:pt>
                <c:pt idx="22">
                  <c:v>8.1671685955537425E-9</c:v>
                </c:pt>
                <c:pt idx="23">
                  <c:v>3.6697454006847639E-9</c:v>
                </c:pt>
                <c:pt idx="24">
                  <c:v>1.6489228986305831E-9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13-3E66-4021-A793-CA427014360E}"/>
            </c:ext>
          </c:extLst>
        </c:ser>
        <c:ser>
          <c:idx val="24"/>
          <c:order val="22"/>
          <c:tx>
            <c:v>1/A=10</c:v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xVal>
            <c:numRef>
              <c:f>'COLBURN DESORCIÓN'!$C$88:$C$112</c:f>
              <c:numCache>
                <c:formatCode>General</c:formatCode>
                <c:ptCount val="2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</c:numCache>
            </c:numRef>
          </c:xVal>
          <c:yVal>
            <c:numRef>
              <c:f>'COLBURN DESORCIÓN'!$Z$88:$Z$112</c:f>
              <c:numCache>
                <c:formatCode>General</c:formatCode>
                <c:ptCount val="25"/>
                <c:pt idx="0">
                  <c:v>0.38142007685297385</c:v>
                </c:pt>
                <c:pt idx="1">
                  <c:v>0.15126946686895898</c:v>
                </c:pt>
                <c:pt idx="2">
                  <c:v>6.0894204086626852E-2</c:v>
                </c:pt>
                <c:pt idx="3">
                  <c:v>2.4658727023873693E-2</c:v>
                </c:pt>
                <c:pt idx="4">
                  <c:v>1.000921611913988E-2</c:v>
                </c:pt>
                <c:pt idx="5">
                  <c:v>4.0667596332571755E-3</c:v>
                </c:pt>
                <c:pt idx="6">
                  <c:v>1.6529778364357535E-3</c:v>
                </c:pt>
                <c:pt idx="7">
                  <c:v>6.7197739641778286E-4</c:v>
                </c:pt>
                <c:pt idx="8">
                  <c:v>2.7319351676344077E-4</c:v>
                </c:pt>
                <c:pt idx="9">
                  <c:v>1.1107019439310459E-4</c:v>
                </c:pt>
                <c:pt idx="10">
                  <c:v>4.5157440426579343E-5</c:v>
                </c:pt>
                <c:pt idx="11">
                  <c:v>1.835959052270768E-5</c:v>
                </c:pt>
                <c:pt idx="12">
                  <c:v>7.4644434355560206E-6</c:v>
                </c:pt>
                <c:pt idx="13">
                  <c:v>3.0348147340694178E-6</c:v>
                </c:pt>
                <c:pt idx="14">
                  <c:v>1.2338633469032926E-6</c:v>
                </c:pt>
                <c:pt idx="15">
                  <c:v>5.0165136030407737E-7</c:v>
                </c:pt>
                <c:pt idx="16">
                  <c:v>2.0395621612092911E-7</c:v>
                </c:pt>
                <c:pt idx="17">
                  <c:v>8.2922408275109185E-8</c:v>
                </c:pt>
                <c:pt idx="18">
                  <c:v>3.3713735132947868E-8</c:v>
                </c:pt>
                <c:pt idx="19">
                  <c:v>1.3706981791117072E-8</c:v>
                </c:pt>
                <c:pt idx="20">
                  <c:v>5.5728429178483466E-9</c:v>
                </c:pt>
                <c:pt idx="21">
                  <c:v>2.2657488480648523E-9</c:v>
                </c:pt>
                <c:pt idx="22">
                  <c:v>9.2118473807776144E-10</c:v>
                </c:pt>
                <c:pt idx="23">
                  <c:v>3.7452576549575886E-10</c:v>
                </c:pt>
                <c:pt idx="24">
                  <c:v>1.5227081303793802E-10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18-3E66-4021-A793-CA427014360E}"/>
            </c:ext>
          </c:extLst>
        </c:ser>
        <c:ser>
          <c:idx val="20"/>
          <c:order val="23"/>
          <c:tx>
            <c:strRef>
              <c:f>'COLBURN DESORCIÓN'!$O$12:$P$12</c:f>
              <c:strCache>
                <c:ptCount val="1"/>
                <c:pt idx="0">
                  <c:v>Nog Rojo</c:v>
                </c:pt>
              </c:strCache>
            </c:strRef>
          </c:tx>
          <c:spPr>
            <a:ln w="47625">
              <a:solidFill>
                <a:schemeClr val="accent6">
                  <a:lumMod val="75000"/>
                  <a:alpha val="98000"/>
                </a:schemeClr>
              </a:solidFill>
            </a:ln>
          </c:spPr>
          <c:marker>
            <c:symbol val="x"/>
            <c:size val="12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ctr">
                  <a:defRPr lang="es-AR" sz="12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t"/>
            <c:showSerName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'COLBURN DESORCIÓN'!$P$26</c:f>
              <c:numCache>
                <c:formatCode>0.000</c:formatCode>
                <c:ptCount val="1"/>
                <c:pt idx="0">
                  <c:v>19.775021196026</c:v>
                </c:pt>
              </c:numCache>
            </c:numRef>
          </c:xVal>
          <c:yVal>
            <c:numRef>
              <c:f>'COLBURN DESORCIÓN'!$P$23</c:f>
              <c:numCache>
                <c:formatCode>0.000</c:formatCode>
                <c:ptCount val="1"/>
                <c:pt idx="0">
                  <c:v>0.11111111111111112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14-3E66-4021-A793-CA427014360E}"/>
            </c:ext>
          </c:extLst>
        </c:ser>
        <c:ser>
          <c:idx val="21"/>
          <c:order val="24"/>
          <c:tx>
            <c:strRef>
              <c:f>'COLBURN DESORCIÓN'!$O$31:$P$31</c:f>
              <c:strCache>
                <c:ptCount val="1"/>
                <c:pt idx="0">
                  <c:v>Caudal Rojo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triangle"/>
            <c:size val="12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ctr">
                  <a:defRPr lang="es-AR" sz="12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t"/>
            <c:showSerName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'COLBURN DESORCIÓN'!$P$35</c:f>
              <c:numCache>
                <c:formatCode>General</c:formatCode>
                <c:ptCount val="1"/>
                <c:pt idx="0">
                  <c:v>8</c:v>
                </c:pt>
              </c:numCache>
            </c:numRef>
          </c:xVal>
          <c:yVal>
            <c:numRef>
              <c:f>'COLBURN DESORCIÓN'!$P$43</c:f>
              <c:numCache>
                <c:formatCode>General</c:formatCode>
                <c:ptCount val="1"/>
                <c:pt idx="0">
                  <c:v>0.11111111111111112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15-3E66-4021-A793-CA427014360E}"/>
            </c:ext>
          </c:extLst>
        </c:ser>
        <c:ser>
          <c:idx val="22"/>
          <c:order val="25"/>
          <c:tx>
            <c:strRef>
              <c:f>'COLBURN DESORCIÓN'!$O$51:$P$51</c:f>
              <c:strCache>
                <c:ptCount val="1"/>
                <c:pt idx="0">
                  <c:v>Composicón Roja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circle"/>
            <c:size val="12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ctr">
                  <a:defRPr lang="es-AR" sz="12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t"/>
            <c:showSerName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'COLBURN DESORCIÓN'!$P$54</c:f>
              <c:numCache>
                <c:formatCode>General</c:formatCode>
                <c:ptCount val="1"/>
                <c:pt idx="0">
                  <c:v>20</c:v>
                </c:pt>
              </c:numCache>
            </c:numRef>
          </c:xVal>
          <c:yVal>
            <c:numRef>
              <c:f>'COLBURN DESORCIÓN'!$P$60</c:f>
              <c:numCache>
                <c:formatCode>General</c:formatCode>
                <c:ptCount val="1"/>
                <c:pt idx="0">
                  <c:v>1.457611786877333E-3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16-3E66-4021-A793-CA427014360E}"/>
            </c:ext>
          </c:extLst>
        </c:ser>
        <c:ser>
          <c:idx val="23"/>
          <c:order val="26"/>
          <c:tx>
            <c:strRef>
              <c:f>'COLBURN DESORCIÓN'!$O$66:$P$66</c:f>
              <c:strCache>
                <c:ptCount val="1"/>
                <c:pt idx="0">
                  <c:v>Marcador Rojo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diamond"/>
            <c:size val="12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ctr">
                  <a:defRPr lang="es-AR" sz="12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t"/>
            <c:showSerName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'COLBURN DESORCIÓN'!$P$68</c:f>
              <c:numCache>
                <c:formatCode>General</c:formatCode>
                <c:ptCount val="1"/>
                <c:pt idx="0">
                  <c:v>8</c:v>
                </c:pt>
              </c:numCache>
            </c:numRef>
          </c:xVal>
          <c:yVal>
            <c:numRef>
              <c:f>'COLBURN DESORCIÓN'!$P$69</c:f>
              <c:numCache>
                <c:formatCode>General</c:formatCode>
                <c:ptCount val="1"/>
                <c:pt idx="0">
                  <c:v>1E-3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17-3E66-4021-A793-CA427014360E}"/>
            </c:ext>
          </c:extLst>
        </c:ser>
        <c:ser>
          <c:idx val="26"/>
          <c:order val="27"/>
          <c:tx>
            <c:strRef>
              <c:f>'COLBURN DESORCIÓN'!$Q$12:$R$12</c:f>
              <c:strCache>
                <c:ptCount val="1"/>
                <c:pt idx="0">
                  <c:v>Nog Verde</c:v>
                </c:pt>
              </c:strCache>
            </c:strRef>
          </c:tx>
          <c:marker>
            <c:symbol val="x"/>
            <c:size val="12"/>
            <c:spPr>
              <a:solidFill>
                <a:srgbClr val="00B050"/>
              </a:solidFill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lang="en-US" sz="1200" b="1">
                    <a:solidFill>
                      <a:srgbClr val="00B050"/>
                    </a:solidFill>
                  </a:defRPr>
                </a:pPr>
                <a:endParaRPr lang="es-ES"/>
              </a:p>
            </c:txPr>
            <c:dLblPos val="t"/>
            <c:showSerName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'COLBURN DESORCIÓN'!$R$26</c:f>
              <c:numCache>
                <c:formatCode>0.000</c:formatCode>
                <c:ptCount val="1"/>
                <c:pt idx="0">
                  <c:v>10.384330420993326</c:v>
                </c:pt>
              </c:numCache>
            </c:numRef>
          </c:xVal>
          <c:yVal>
            <c:numRef>
              <c:f>'COLBURN DESORCIÓN'!$R$23</c:f>
              <c:numCache>
                <c:formatCode>0.000</c:formatCode>
                <c:ptCount val="1"/>
                <c:pt idx="0">
                  <c:v>0.11111111111111112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1A-3E66-4021-A793-CA427014360E}"/>
            </c:ext>
          </c:extLst>
        </c:ser>
        <c:ser>
          <c:idx val="27"/>
          <c:order val="28"/>
          <c:tx>
            <c:strRef>
              <c:f>'COLBURN DESORCIÓN'!$Q$31:$R$31</c:f>
              <c:strCache>
                <c:ptCount val="1"/>
                <c:pt idx="0">
                  <c:v>Caudal Verde</c:v>
                </c:pt>
              </c:strCache>
            </c:strRef>
          </c:tx>
          <c:marker>
            <c:symbol val="triangle"/>
            <c:size val="12"/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lang="en-US" sz="1200" b="1">
                    <a:solidFill>
                      <a:srgbClr val="00B050"/>
                    </a:solidFill>
                  </a:defRPr>
                </a:pPr>
                <a:endParaRPr lang="es-ES"/>
              </a:p>
            </c:txPr>
            <c:dLblPos val="t"/>
            <c:showSerName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'COLBURN DESORCIÓN'!$R$35</c:f>
              <c:numCache>
                <c:formatCode>General</c:formatCode>
                <c:ptCount val="1"/>
                <c:pt idx="0">
                  <c:v>4</c:v>
                </c:pt>
              </c:numCache>
            </c:numRef>
          </c:xVal>
          <c:yVal>
            <c:numRef>
              <c:f>'COLBURN DESORCIÓN'!$R$43</c:f>
              <c:numCache>
                <c:formatCode>General</c:formatCode>
                <c:ptCount val="1"/>
                <c:pt idx="0">
                  <c:v>6.4220183486238536E-2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1B-3E66-4021-A793-CA427014360E}"/>
            </c:ext>
          </c:extLst>
        </c:ser>
        <c:ser>
          <c:idx val="28"/>
          <c:order val="29"/>
          <c:tx>
            <c:strRef>
              <c:f>'COLBURN DESORCIÓN'!$Q$51:$R$51</c:f>
              <c:strCache>
                <c:ptCount val="1"/>
                <c:pt idx="0">
                  <c:v>Composición Verde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ymbol val="circle"/>
            <c:size val="12"/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lang="en-US" sz="1200" b="1">
                    <a:solidFill>
                      <a:srgbClr val="00B050"/>
                    </a:solidFill>
                  </a:defRPr>
                </a:pPr>
                <a:endParaRPr lang="es-ES"/>
              </a:p>
            </c:txPr>
            <c:dLblPos val="t"/>
            <c:showSerName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'COLBURN DESORCIÓN'!$R$54</c:f>
              <c:numCache>
                <c:formatCode>General</c:formatCode>
                <c:ptCount val="1"/>
                <c:pt idx="0">
                  <c:v>8</c:v>
                </c:pt>
              </c:numCache>
            </c:numRef>
          </c:xVal>
          <c:yVal>
            <c:numRef>
              <c:f>'COLBURN DESORCIÓN'!$R$60</c:f>
              <c:numCache>
                <c:formatCode>General</c:formatCode>
                <c:ptCount val="1"/>
                <c:pt idx="0">
                  <c:v>2.5191191992264852E-2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1C-3E66-4021-A793-CA427014360E}"/>
            </c:ext>
          </c:extLst>
        </c:ser>
        <c:ser>
          <c:idx val="29"/>
          <c:order val="30"/>
          <c:tx>
            <c:strRef>
              <c:f>'COLBURN DESORCIÓN'!$Q$66:$R$66</c:f>
              <c:strCache>
                <c:ptCount val="1"/>
                <c:pt idx="0">
                  <c:v>Marcador Verde</c:v>
                </c:pt>
              </c:strCache>
            </c:strRef>
          </c:tx>
          <c:spPr>
            <a:ln>
              <a:solidFill>
                <a:srgbClr val="00B050">
                  <a:alpha val="96000"/>
                </a:srgbClr>
              </a:solidFill>
            </a:ln>
          </c:spPr>
          <c:marker>
            <c:symbol val="diamond"/>
            <c:size val="12"/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lang="en-US" sz="1200" b="1">
                    <a:solidFill>
                      <a:srgbClr val="00B050"/>
                    </a:solidFill>
                  </a:defRPr>
                </a:pPr>
                <a:endParaRPr lang="es-ES"/>
              </a:p>
            </c:txPr>
            <c:dLblPos val="t"/>
            <c:showSerName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'COLBURN DESORCIÓN'!$R$68</c:f>
              <c:numCache>
                <c:formatCode>General</c:formatCode>
                <c:ptCount val="1"/>
                <c:pt idx="0">
                  <c:v>7</c:v>
                </c:pt>
              </c:numCache>
            </c:numRef>
          </c:xVal>
          <c:yVal>
            <c:numRef>
              <c:f>'COLBURN DESORCIÓN'!$R$69</c:f>
              <c:numCache>
                <c:formatCode>General</c:formatCode>
                <c:ptCount val="1"/>
                <c:pt idx="0">
                  <c:v>0.5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1D-3E66-4021-A793-CA427014360E}"/>
            </c:ext>
          </c:extLst>
        </c:ser>
        <c:ser>
          <c:idx val="30"/>
          <c:order val="31"/>
          <c:tx>
            <c:strRef>
              <c:f>'COLBURN DESORCIÓN'!$S$12:$T$12</c:f>
              <c:strCache>
                <c:ptCount val="1"/>
                <c:pt idx="0">
                  <c:v>Nog Azul</c:v>
                </c:pt>
              </c:strCache>
            </c:strRef>
          </c:tx>
          <c:marker>
            <c:symbol val="x"/>
            <c:size val="12"/>
            <c:spPr>
              <a:solidFill>
                <a:srgbClr val="0070C0"/>
              </a:solidFill>
              <a:ln>
                <a:solidFill>
                  <a:schemeClr val="accent1"/>
                </a:solidFill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lang="en-US" sz="1200" b="1">
                    <a:solidFill>
                      <a:schemeClr val="accent1"/>
                    </a:solidFill>
                  </a:defRPr>
                </a:pPr>
                <a:endParaRPr lang="es-ES"/>
              </a:p>
            </c:txPr>
            <c:dLblPos val="t"/>
            <c:showSerName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'COLBURN DESORCIÓN'!$T$26</c:f>
              <c:numCache>
                <c:formatCode>0.000</c:formatCode>
                <c:ptCount val="1"/>
                <c:pt idx="0">
                  <c:v>13.238092084511424</c:v>
                </c:pt>
              </c:numCache>
            </c:numRef>
          </c:xVal>
          <c:yVal>
            <c:numRef>
              <c:f>'COLBURN DESORCIÓN'!$T$23</c:f>
              <c:numCache>
                <c:formatCode>0.000</c:formatCode>
                <c:ptCount val="1"/>
                <c:pt idx="0">
                  <c:v>5.8823529411764712E-2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1E-3E66-4021-A793-CA427014360E}"/>
            </c:ext>
          </c:extLst>
        </c:ser>
        <c:ser>
          <c:idx val="31"/>
          <c:order val="32"/>
          <c:tx>
            <c:strRef>
              <c:f>'COLBURN DESORCIÓN'!$S$31:$T$31</c:f>
              <c:strCache>
                <c:ptCount val="1"/>
                <c:pt idx="0">
                  <c:v>Caudal Azul</c:v>
                </c:pt>
              </c:strCache>
            </c:strRef>
          </c:tx>
          <c:marker>
            <c:symbol val="triangle"/>
            <c:size val="12"/>
            <c:spPr>
              <a:solidFill>
                <a:srgbClr val="0070C0"/>
              </a:solidFill>
              <a:ln>
                <a:solidFill>
                  <a:schemeClr val="accent1"/>
                </a:solidFill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lang="en-US" sz="1200" b="1">
                    <a:solidFill>
                      <a:schemeClr val="accent1"/>
                    </a:solidFill>
                  </a:defRPr>
                </a:pPr>
                <a:endParaRPr lang="es-ES"/>
              </a:p>
            </c:txPr>
            <c:dLblPos val="t"/>
            <c:showSerName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'COLBURN DESORCIÓN'!$T$35</c:f>
              <c:numCache>
                <c:formatCode>General</c:formatCode>
                <c:ptCount val="1"/>
                <c:pt idx="0">
                  <c:v>12</c:v>
                </c:pt>
              </c:numCache>
            </c:numRef>
          </c:xVal>
          <c:yVal>
            <c:numRef>
              <c:f>'COLBURN DESORCIÓN'!$T$43</c:f>
              <c:numCache>
                <c:formatCode>General</c:formatCode>
                <c:ptCount val="1"/>
                <c:pt idx="0">
                  <c:v>5.8823529411764712E-2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1F-3E66-4021-A793-CA427014360E}"/>
            </c:ext>
          </c:extLst>
        </c:ser>
        <c:ser>
          <c:idx val="32"/>
          <c:order val="33"/>
          <c:tx>
            <c:strRef>
              <c:f>'COLBURN DESORCIÓN'!$S$51:$T$51</c:f>
              <c:strCache>
                <c:ptCount val="1"/>
                <c:pt idx="0">
                  <c:v>Composicón Azul</c:v>
                </c:pt>
              </c:strCache>
            </c:strRef>
          </c:tx>
          <c:marker>
            <c:symbol val="circle"/>
            <c:size val="12"/>
            <c:spPr>
              <a:solidFill>
                <a:srgbClr val="0070C0"/>
              </a:solidFill>
              <a:ln>
                <a:solidFill>
                  <a:schemeClr val="accent1"/>
                </a:solidFill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lang="en-US" sz="1200" b="1">
                    <a:solidFill>
                      <a:schemeClr val="accent1"/>
                    </a:solidFill>
                  </a:defRPr>
                </a:pPr>
                <a:endParaRPr lang="es-ES"/>
              </a:p>
            </c:txPr>
            <c:dLblPos val="t"/>
            <c:showSerName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'COLBURN DESORCIÓN'!$T$54</c:f>
              <c:numCache>
                <c:formatCode>General</c:formatCode>
                <c:ptCount val="1"/>
                <c:pt idx="0">
                  <c:v>5</c:v>
                </c:pt>
              </c:numCache>
            </c:numRef>
          </c:xVal>
          <c:yVal>
            <c:numRef>
              <c:f>'COLBURN DESORCIÓN'!$T$60</c:f>
              <c:numCache>
                <c:formatCode>General</c:formatCode>
                <c:ptCount val="1"/>
                <c:pt idx="0">
                  <c:v>0.1363153862290099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20-3E66-4021-A793-CA427014360E}"/>
            </c:ext>
          </c:extLst>
        </c:ser>
        <c:ser>
          <c:idx val="33"/>
          <c:order val="34"/>
          <c:tx>
            <c:strRef>
              <c:f>'COLBURN DESORCIÓN'!$S$66:$T$66</c:f>
              <c:strCache>
                <c:ptCount val="1"/>
                <c:pt idx="0">
                  <c:v>Marcador Azul</c:v>
                </c:pt>
              </c:strCache>
            </c:strRef>
          </c:tx>
          <c:marker>
            <c:symbol val="diamond"/>
            <c:size val="12"/>
            <c:spPr>
              <a:solidFill>
                <a:srgbClr val="0070C0"/>
              </a:solidFill>
              <a:ln>
                <a:solidFill>
                  <a:schemeClr val="accent1"/>
                </a:solidFill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lang="en-US" sz="1200" b="1">
                    <a:solidFill>
                      <a:schemeClr val="accent1"/>
                    </a:solidFill>
                  </a:defRPr>
                </a:pPr>
                <a:endParaRPr lang="es-ES"/>
              </a:p>
            </c:txPr>
            <c:dLblPos val="t"/>
            <c:showSerName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'COLBURN DESORCIÓN'!$T$68</c:f>
              <c:numCache>
                <c:formatCode>General</c:formatCode>
                <c:ptCount val="1"/>
                <c:pt idx="0">
                  <c:v>3</c:v>
                </c:pt>
              </c:numCache>
            </c:numRef>
          </c:xVal>
          <c:yVal>
            <c:numRef>
              <c:f>'COLBURN DESORCIÓN'!$T$69</c:f>
              <c:numCache>
                <c:formatCode>General</c:formatCode>
                <c:ptCount val="1"/>
                <c:pt idx="0">
                  <c:v>0.5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21-3E66-4021-A793-CA427014360E}"/>
            </c:ext>
          </c:extLst>
        </c:ser>
        <c:ser>
          <c:idx val="90"/>
          <c:order val="35"/>
          <c:tx>
            <c:strRef>
              <c:f>'COLBURN DESORCIÓN'!$U$12:$V$12</c:f>
              <c:strCache>
                <c:ptCount val="1"/>
                <c:pt idx="0">
                  <c:v>Nog Violeta</c:v>
                </c:pt>
              </c:strCache>
            </c:strRef>
          </c:tx>
          <c:marker>
            <c:symbol val="square"/>
            <c:size val="12"/>
            <c:spPr>
              <a:solidFill>
                <a:schemeClr val="accent4"/>
              </a:solidFill>
              <a:ln>
                <a:solidFill>
                  <a:schemeClr val="accent4"/>
                </a:solidFill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lang="en-US" sz="1200" b="1">
                    <a:solidFill>
                      <a:schemeClr val="accent4"/>
                    </a:solidFill>
                  </a:defRPr>
                </a:pPr>
                <a:endParaRPr lang="es-ES"/>
              </a:p>
            </c:txPr>
            <c:dLblPos val="t"/>
            <c:showSerName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'COLBURN DESORCIÓN'!$V$26</c:f>
              <c:numCache>
                <c:formatCode>0.000</c:formatCode>
                <c:ptCount val="1"/>
                <c:pt idx="0">
                  <c:v>0</c:v>
                </c:pt>
              </c:numCache>
            </c:numRef>
          </c:xVal>
          <c:yVal>
            <c:numRef>
              <c:f>'COLBURN DESORCIÓN'!$V$23</c:f>
              <c:numCache>
                <c:formatCode>0.000</c:formatCode>
                <c:ptCount val="1"/>
                <c:pt idx="0">
                  <c:v>0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6-E59B-40FD-8740-FB9E49A7EDC5}"/>
            </c:ext>
          </c:extLst>
        </c:ser>
        <c:ser>
          <c:idx val="91"/>
          <c:order val="36"/>
          <c:tx>
            <c:strRef>
              <c:f>'COLBURN DESORCIÓN'!$U$31:$V$31</c:f>
              <c:strCache>
                <c:ptCount val="1"/>
                <c:pt idx="0">
                  <c:v>Caudal Violeta</c:v>
                </c:pt>
              </c:strCache>
            </c:strRef>
          </c:tx>
          <c:marker>
            <c:symbol val="triangle"/>
            <c:size val="12"/>
            <c:spPr>
              <a:solidFill>
                <a:schemeClr val="accent4"/>
              </a:solidFill>
              <a:ln>
                <a:solidFill>
                  <a:schemeClr val="accent4"/>
                </a:solidFill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lang="en-US" sz="1200" b="1">
                    <a:solidFill>
                      <a:schemeClr val="accent4"/>
                    </a:solidFill>
                  </a:defRPr>
                </a:pPr>
                <a:endParaRPr lang="es-ES"/>
              </a:p>
            </c:txPr>
            <c:dLblPos val="t"/>
            <c:showSerName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'COLBURN DESORCIÓN'!$V$35</c:f>
              <c:numCache>
                <c:formatCode>General</c:formatCode>
                <c:ptCount val="1"/>
              </c:numCache>
            </c:numRef>
          </c:xVal>
          <c:yVal>
            <c:numRef>
              <c:f>'COLBURN DESORCIÓN'!$V$43</c:f>
              <c:numCache>
                <c:formatCode>General</c:formatCode>
                <c:ptCount val="1"/>
                <c:pt idx="0">
                  <c:v>0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7-E59B-40FD-8740-FB9E49A7EDC5}"/>
            </c:ext>
          </c:extLst>
        </c:ser>
        <c:ser>
          <c:idx val="92"/>
          <c:order val="37"/>
          <c:tx>
            <c:strRef>
              <c:f>'COLBURN DESORCIÓN'!$U$51:$V$51</c:f>
              <c:strCache>
                <c:ptCount val="1"/>
                <c:pt idx="0">
                  <c:v>Composición Violeta</c:v>
                </c:pt>
              </c:strCache>
            </c:strRef>
          </c:tx>
          <c:marker>
            <c:symbol val="circle"/>
            <c:size val="12"/>
            <c:spPr>
              <a:solidFill>
                <a:schemeClr val="accent4"/>
              </a:solidFill>
              <a:ln>
                <a:solidFill>
                  <a:schemeClr val="accent4"/>
                </a:solidFill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lang="en-US" sz="1200" b="1">
                    <a:solidFill>
                      <a:schemeClr val="accent4"/>
                    </a:solidFill>
                  </a:defRPr>
                </a:pPr>
                <a:endParaRPr lang="es-ES"/>
              </a:p>
            </c:txPr>
            <c:dLblPos val="t"/>
            <c:showSerName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'COLBURN DESORCIÓN'!$V$54</c:f>
              <c:numCache>
                <c:formatCode>General</c:formatCode>
                <c:ptCount val="1"/>
              </c:numCache>
            </c:numRef>
          </c:xVal>
          <c:yVal>
            <c:numRef>
              <c:f>'COLBURN DESORCIÓN'!$V$60</c:f>
              <c:numCache>
                <c:formatCode>General</c:formatCode>
                <c:ptCount val="1"/>
                <c:pt idx="0">
                  <c:v>0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8-E59B-40FD-8740-FB9E49A7EDC5}"/>
            </c:ext>
          </c:extLst>
        </c:ser>
        <c:ser>
          <c:idx val="93"/>
          <c:order val="38"/>
          <c:tx>
            <c:strRef>
              <c:f>'COLBURN DESORCIÓN'!$U$66:$V$66</c:f>
              <c:strCache>
                <c:ptCount val="1"/>
                <c:pt idx="0">
                  <c:v>Marcador Violeta</c:v>
                </c:pt>
              </c:strCache>
            </c:strRef>
          </c:tx>
          <c:marker>
            <c:symbol val="diamond"/>
            <c:size val="12"/>
            <c:spPr>
              <a:solidFill>
                <a:schemeClr val="accent4"/>
              </a:solidFill>
              <a:ln>
                <a:solidFill>
                  <a:schemeClr val="accent4"/>
                </a:solidFill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lang="en-US" sz="1200" b="1">
                    <a:solidFill>
                      <a:schemeClr val="accent4"/>
                    </a:solidFill>
                  </a:defRPr>
                </a:pPr>
                <a:endParaRPr lang="es-ES"/>
              </a:p>
            </c:txPr>
            <c:dLblPos val="t"/>
            <c:showSerName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'COLBURN DESORCIÓN'!$V$68</c:f>
              <c:numCache>
                <c:formatCode>General</c:formatCode>
                <c:ptCount val="1"/>
              </c:numCache>
            </c:numRef>
          </c:xVal>
          <c:yVal>
            <c:numRef>
              <c:f>'COLBURN DESORCIÓN'!$V$69</c:f>
              <c:numCache>
                <c:formatCode>General</c:formatCode>
                <c:ptCount val="1"/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A-E59B-40FD-8740-FB9E49A7EDC5}"/>
            </c:ext>
          </c:extLst>
        </c:ser>
        <c:ser>
          <c:idx val="94"/>
          <c:order val="39"/>
          <c:tx>
            <c:strRef>
              <c:f>'COLBURN DESORCIÓN'!$W$12:$X$12</c:f>
              <c:strCache>
                <c:ptCount val="1"/>
                <c:pt idx="0">
                  <c:v>Nog Naranja</c:v>
                </c:pt>
              </c:strCache>
            </c:strRef>
          </c:tx>
          <c:marker>
            <c:symbol val="square"/>
            <c:size val="12"/>
            <c:spPr>
              <a:solidFill>
                <a:schemeClr val="accent6"/>
              </a:solidFill>
              <a:ln>
                <a:solidFill>
                  <a:schemeClr val="accent6"/>
                </a:solidFill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lang="en-US" sz="1200" b="1">
                    <a:solidFill>
                      <a:schemeClr val="accent6"/>
                    </a:solidFill>
                  </a:defRPr>
                </a:pPr>
                <a:endParaRPr lang="es-ES"/>
              </a:p>
            </c:txPr>
            <c:dLblPos val="t"/>
            <c:showSerName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'COLBURN DESORCIÓN'!$X$26</c:f>
              <c:numCache>
                <c:formatCode>0.000</c:formatCode>
                <c:ptCount val="1"/>
                <c:pt idx="0">
                  <c:v>0</c:v>
                </c:pt>
              </c:numCache>
            </c:numRef>
          </c:xVal>
          <c:yVal>
            <c:numRef>
              <c:f>'COLBURN DESORCIÓN'!$X$23</c:f>
              <c:numCache>
                <c:formatCode>0.000</c:formatCode>
                <c:ptCount val="1"/>
                <c:pt idx="0">
                  <c:v>0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B-E59B-40FD-8740-FB9E49A7EDC5}"/>
            </c:ext>
          </c:extLst>
        </c:ser>
        <c:ser>
          <c:idx val="95"/>
          <c:order val="40"/>
          <c:tx>
            <c:strRef>
              <c:f>'COLBURN DESORCIÓN'!$W$31:$X$31</c:f>
              <c:strCache>
                <c:ptCount val="1"/>
                <c:pt idx="0">
                  <c:v>Caudal Naranja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ymbol val="triangle"/>
            <c:size val="12"/>
            <c:spPr>
              <a:solidFill>
                <a:schemeClr val="accent6"/>
              </a:solidFill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lang="en-US" sz="1200" b="1">
                    <a:solidFill>
                      <a:schemeClr val="accent6"/>
                    </a:solidFill>
                  </a:defRPr>
                </a:pPr>
                <a:endParaRPr lang="es-ES"/>
              </a:p>
            </c:txPr>
            <c:dLblPos val="t"/>
            <c:showSerName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'COLBURN DESORCIÓN'!$X$35</c:f>
              <c:numCache>
                <c:formatCode>General</c:formatCode>
                <c:ptCount val="1"/>
              </c:numCache>
            </c:numRef>
          </c:xVal>
          <c:yVal>
            <c:numRef>
              <c:f>'COLBURN DESORCIÓN'!$X$43</c:f>
              <c:numCache>
                <c:formatCode>General</c:formatCode>
                <c:ptCount val="1"/>
                <c:pt idx="0">
                  <c:v>0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C-E59B-40FD-8740-FB9E49A7EDC5}"/>
            </c:ext>
          </c:extLst>
        </c:ser>
        <c:ser>
          <c:idx val="96"/>
          <c:order val="41"/>
          <c:tx>
            <c:strRef>
              <c:f>'COLBURN DESORCIÓN'!$W$51:$X$51</c:f>
              <c:strCache>
                <c:ptCount val="1"/>
                <c:pt idx="0">
                  <c:v>Composición Naranja</c:v>
                </c:pt>
              </c:strCache>
            </c:strRef>
          </c:tx>
          <c:marker>
            <c:symbol val="circle"/>
            <c:size val="11"/>
            <c:spPr>
              <a:solidFill>
                <a:schemeClr val="accent6"/>
              </a:solidFill>
              <a:ln>
                <a:solidFill>
                  <a:schemeClr val="accent6"/>
                </a:solidFill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lang="en-US" sz="1200" b="1">
                    <a:solidFill>
                      <a:schemeClr val="accent6"/>
                    </a:solidFill>
                  </a:defRPr>
                </a:pPr>
                <a:endParaRPr lang="es-ES"/>
              </a:p>
            </c:txPr>
            <c:dLblPos val="t"/>
            <c:showSerName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'COLBURN DESORCIÓN'!$X$54</c:f>
              <c:numCache>
                <c:formatCode>General</c:formatCode>
                <c:ptCount val="1"/>
              </c:numCache>
            </c:numRef>
          </c:xVal>
          <c:yVal>
            <c:numRef>
              <c:f>'COLBURN DESORCIÓN'!$X$60</c:f>
              <c:numCache>
                <c:formatCode>General</c:formatCode>
                <c:ptCount val="1"/>
                <c:pt idx="0">
                  <c:v>0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6-8D36-45D1-B65B-D8C124205FB2}"/>
            </c:ext>
          </c:extLst>
        </c:ser>
        <c:ser>
          <c:idx val="97"/>
          <c:order val="42"/>
          <c:tx>
            <c:strRef>
              <c:f>'COLBURN DESORCIÓN'!$W$66:$X$66</c:f>
              <c:strCache>
                <c:ptCount val="1"/>
                <c:pt idx="0">
                  <c:v>Marcador Naranja</c:v>
                </c:pt>
              </c:strCache>
            </c:strRef>
          </c:tx>
          <c:spPr>
            <a:ln>
              <a:solidFill>
                <a:schemeClr val="accent6"/>
              </a:solidFill>
            </a:ln>
          </c:spPr>
          <c:marker>
            <c:symbol val="diamond"/>
            <c:size val="12"/>
            <c:spPr>
              <a:solidFill>
                <a:schemeClr val="accent6"/>
              </a:solidFill>
              <a:ln>
                <a:solidFill>
                  <a:schemeClr val="accent6"/>
                </a:solidFill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lang="en-US" sz="1200" b="1">
                    <a:solidFill>
                      <a:schemeClr val="accent6"/>
                    </a:solidFill>
                  </a:defRPr>
                </a:pPr>
                <a:endParaRPr lang="es-ES"/>
              </a:p>
            </c:txPr>
            <c:dLblPos val="t"/>
            <c:showSerName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'COLBURN DESORCIÓN'!$X$68</c:f>
              <c:numCache>
                <c:formatCode>General</c:formatCode>
                <c:ptCount val="1"/>
              </c:numCache>
            </c:numRef>
          </c:xVal>
          <c:yVal>
            <c:numRef>
              <c:f>'COLBURN DESORCIÓN'!$X$69</c:f>
              <c:numCache>
                <c:formatCode>General</c:formatCode>
                <c:ptCount val="1"/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7-8D36-45D1-B65B-D8C124205FB2}"/>
            </c:ext>
          </c:extLst>
        </c:ser>
        <c:ser>
          <c:idx val="34"/>
          <c:order val="43"/>
          <c:tx>
            <c:v>Np=2</c:v>
          </c:tx>
          <c:spPr>
            <a:ln w="22225">
              <a:solidFill>
                <a:schemeClr val="bg1">
                  <a:lumMod val="75000"/>
                </a:schemeClr>
              </a:solidFill>
              <a:prstDash val="sysDot"/>
            </a:ln>
          </c:spPr>
          <c:marker>
            <c:symbol val="none"/>
          </c:marker>
          <c:dLbls>
            <c:dLbl>
              <c:idx val="1"/>
              <c:tx>
                <c:rich>
                  <a:bodyPr/>
                  <a:lstStyle/>
                  <a:p>
                    <a:r>
                      <a:t>Nog=2</a:t>
                    </a:r>
                  </a:p>
                </c:rich>
              </c:tx>
              <c:dLblPos val="t"/>
              <c:showSerName val="1"/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n-US"/>
                </a:pPr>
                <a:endParaRPr lang="es-ES"/>
              </a:p>
            </c:txPr>
            <c:dLblPos val="t"/>
            <c:showSerName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'COLBURN DESORCIÓN'!$C$119:$C$120</c:f>
              <c:numCache>
                <c:formatCode>General</c:formatCode>
                <c:ptCount val="2"/>
                <c:pt idx="0">
                  <c:v>2</c:v>
                </c:pt>
                <c:pt idx="1">
                  <c:v>2</c:v>
                </c:pt>
              </c:numCache>
            </c:numRef>
          </c:xVal>
          <c:yVal>
            <c:numRef>
              <c:f>'COLBURN DESORCIÓN'!$D$119:$D$120</c:f>
              <c:numCache>
                <c:formatCode>General</c:formatCode>
                <c:ptCount val="2"/>
                <c:pt idx="0">
                  <c:v>1.0000000000000001E-5</c:v>
                </c:pt>
                <c:pt idx="1">
                  <c:v>1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23-3E66-4021-A793-CA427014360E}"/>
            </c:ext>
          </c:extLst>
        </c:ser>
        <c:ser>
          <c:idx val="35"/>
          <c:order val="44"/>
          <c:tx>
            <c:v>Np=3</c:v>
          </c:tx>
          <c:spPr>
            <a:ln w="22225">
              <a:solidFill>
                <a:schemeClr val="bg1">
                  <a:lumMod val="75000"/>
                </a:schemeClr>
              </a:solidFill>
              <a:prstDash val="sysDot"/>
            </a:ln>
          </c:spPr>
          <c:marker>
            <c:symbol val="none"/>
          </c:marker>
          <c:dLbls>
            <c:dLbl>
              <c:idx val="1"/>
              <c:tx>
                <c:rich>
                  <a:bodyPr/>
                  <a:lstStyle/>
                  <a:p>
                    <a:r>
                      <a:t>Nog=3</a:t>
                    </a:r>
                  </a:p>
                </c:rich>
              </c:tx>
              <c:dLblPos val="t"/>
              <c:showSerName val="1"/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n-US"/>
                </a:pPr>
                <a:endParaRPr lang="es-ES"/>
              </a:p>
            </c:txPr>
            <c:dLblPos val="t"/>
            <c:showSerName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'COLBURN DESORCIÓN'!$C$121:$C$122</c:f>
              <c:numCache>
                <c:formatCode>General</c:formatCode>
                <c:ptCount val="2"/>
                <c:pt idx="0">
                  <c:v>3</c:v>
                </c:pt>
                <c:pt idx="1">
                  <c:v>3</c:v>
                </c:pt>
              </c:numCache>
            </c:numRef>
          </c:xVal>
          <c:yVal>
            <c:numRef>
              <c:f>'COLBURN DESORCIÓN'!$D$121:$D$122</c:f>
              <c:numCache>
                <c:formatCode>General</c:formatCode>
                <c:ptCount val="2"/>
                <c:pt idx="0">
                  <c:v>1.0000000000000001E-5</c:v>
                </c:pt>
                <c:pt idx="1">
                  <c:v>1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24-3E66-4021-A793-CA427014360E}"/>
            </c:ext>
          </c:extLst>
        </c:ser>
        <c:ser>
          <c:idx val="36"/>
          <c:order val="45"/>
          <c:tx>
            <c:v>Np=4</c:v>
          </c:tx>
          <c:spPr>
            <a:ln w="22225">
              <a:solidFill>
                <a:schemeClr val="bg1">
                  <a:lumMod val="75000"/>
                </a:schemeClr>
              </a:solidFill>
              <a:prstDash val="sysDot"/>
            </a:ln>
          </c:spPr>
          <c:marker>
            <c:symbol val="none"/>
          </c:marker>
          <c:dLbls>
            <c:dLbl>
              <c:idx val="1"/>
              <c:tx>
                <c:rich>
                  <a:bodyPr/>
                  <a:lstStyle/>
                  <a:p>
                    <a:r>
                      <a:t>Nog=4</a:t>
                    </a:r>
                  </a:p>
                </c:rich>
              </c:tx>
              <c:dLblPos val="t"/>
              <c:showSerName val="1"/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n-US"/>
                </a:pPr>
                <a:endParaRPr lang="es-ES"/>
              </a:p>
            </c:txPr>
            <c:dLblPos val="t"/>
            <c:showSerName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'COLBURN DESORCIÓN'!$C$123:$C$124</c:f>
              <c:numCache>
                <c:formatCode>General</c:formatCode>
                <c:ptCount val="2"/>
                <c:pt idx="0">
                  <c:v>4</c:v>
                </c:pt>
                <c:pt idx="1">
                  <c:v>4</c:v>
                </c:pt>
              </c:numCache>
            </c:numRef>
          </c:xVal>
          <c:yVal>
            <c:numRef>
              <c:f>'COLBURN DESORCIÓN'!$D$123:$D$124</c:f>
              <c:numCache>
                <c:formatCode>General</c:formatCode>
                <c:ptCount val="2"/>
                <c:pt idx="0">
                  <c:v>1.0000000000000001E-5</c:v>
                </c:pt>
                <c:pt idx="1">
                  <c:v>1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25-3E66-4021-A793-CA427014360E}"/>
            </c:ext>
          </c:extLst>
        </c:ser>
        <c:ser>
          <c:idx val="37"/>
          <c:order val="46"/>
          <c:tx>
            <c:v>Np=5</c:v>
          </c:tx>
          <c:spPr>
            <a:ln w="22225">
              <a:solidFill>
                <a:schemeClr val="bg1">
                  <a:lumMod val="75000"/>
                </a:schemeClr>
              </a:solidFill>
              <a:prstDash val="sysDot"/>
            </a:ln>
          </c:spPr>
          <c:marker>
            <c:symbol val="none"/>
          </c:marker>
          <c:dLbls>
            <c:dLbl>
              <c:idx val="1"/>
              <c:tx>
                <c:rich>
                  <a:bodyPr/>
                  <a:lstStyle/>
                  <a:p>
                    <a:r>
                      <a:t>Nog=5</a:t>
                    </a:r>
                  </a:p>
                </c:rich>
              </c:tx>
              <c:dLblPos val="t"/>
              <c:showSerName val="1"/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n-US"/>
                </a:pPr>
                <a:endParaRPr lang="es-ES"/>
              </a:p>
            </c:txPr>
            <c:dLblPos val="t"/>
            <c:showSerName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'COLBURN DESORCIÓN'!$C$125:$C$126</c:f>
              <c:numCache>
                <c:formatCode>General</c:formatCode>
                <c:ptCount val="2"/>
                <c:pt idx="0">
                  <c:v>5</c:v>
                </c:pt>
                <c:pt idx="1">
                  <c:v>5</c:v>
                </c:pt>
              </c:numCache>
            </c:numRef>
          </c:xVal>
          <c:yVal>
            <c:numRef>
              <c:f>'COLBURN DESORCIÓN'!$D$125:$D$126</c:f>
              <c:numCache>
                <c:formatCode>General</c:formatCode>
                <c:ptCount val="2"/>
                <c:pt idx="0">
                  <c:v>1.0000000000000001E-5</c:v>
                </c:pt>
                <c:pt idx="1">
                  <c:v>1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26-3E66-4021-A793-CA427014360E}"/>
            </c:ext>
          </c:extLst>
        </c:ser>
        <c:ser>
          <c:idx val="38"/>
          <c:order val="47"/>
          <c:tx>
            <c:v>Np=6</c:v>
          </c:tx>
          <c:spPr>
            <a:ln w="22225">
              <a:solidFill>
                <a:schemeClr val="bg1">
                  <a:lumMod val="75000"/>
                </a:schemeClr>
              </a:solidFill>
              <a:prstDash val="sysDot"/>
            </a:ln>
          </c:spPr>
          <c:marker>
            <c:symbol val="none"/>
          </c:marker>
          <c:dLbls>
            <c:dLbl>
              <c:idx val="1"/>
              <c:tx>
                <c:rich>
                  <a:bodyPr/>
                  <a:lstStyle/>
                  <a:p>
                    <a:r>
                      <a:t>Nog=6</a:t>
                    </a:r>
                  </a:p>
                </c:rich>
              </c:tx>
              <c:dLblPos val="t"/>
              <c:showSerName val="1"/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n-US"/>
                </a:pPr>
                <a:endParaRPr lang="es-ES"/>
              </a:p>
            </c:txPr>
            <c:dLblPos val="t"/>
            <c:showSerName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'COLBURN DESORCIÓN'!$C$127:$C$128</c:f>
              <c:numCache>
                <c:formatCode>General</c:formatCode>
                <c:ptCount val="2"/>
                <c:pt idx="0">
                  <c:v>6</c:v>
                </c:pt>
                <c:pt idx="1">
                  <c:v>6</c:v>
                </c:pt>
              </c:numCache>
            </c:numRef>
          </c:xVal>
          <c:yVal>
            <c:numRef>
              <c:f>'COLBURN DESORCIÓN'!$D$127:$D$128</c:f>
              <c:numCache>
                <c:formatCode>General</c:formatCode>
                <c:ptCount val="2"/>
                <c:pt idx="0">
                  <c:v>1.0000000000000001E-5</c:v>
                </c:pt>
                <c:pt idx="1">
                  <c:v>1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27-3E66-4021-A793-CA427014360E}"/>
            </c:ext>
          </c:extLst>
        </c:ser>
        <c:ser>
          <c:idx val="39"/>
          <c:order val="48"/>
          <c:tx>
            <c:v>Np=7</c:v>
          </c:tx>
          <c:spPr>
            <a:ln w="22225">
              <a:solidFill>
                <a:schemeClr val="bg1">
                  <a:lumMod val="75000"/>
                </a:schemeClr>
              </a:solidFill>
              <a:prstDash val="sysDot"/>
            </a:ln>
          </c:spPr>
          <c:marker>
            <c:symbol val="none"/>
          </c:marker>
          <c:dLbls>
            <c:dLbl>
              <c:idx val="1"/>
              <c:delete val="1"/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n-US"/>
                </a:pPr>
                <a:endParaRPr lang="es-ES"/>
              </a:p>
            </c:txPr>
            <c:dLblPos val="t"/>
            <c:showSerName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'COLBURN DESORCIÓN'!$C$129:$C$130</c:f>
              <c:numCache>
                <c:formatCode>General</c:formatCode>
                <c:ptCount val="2"/>
                <c:pt idx="0">
                  <c:v>7</c:v>
                </c:pt>
                <c:pt idx="1">
                  <c:v>7</c:v>
                </c:pt>
              </c:numCache>
            </c:numRef>
          </c:xVal>
          <c:yVal>
            <c:numRef>
              <c:f>'COLBURN DESORCIÓN'!$D$129:$D$130</c:f>
              <c:numCache>
                <c:formatCode>General</c:formatCode>
                <c:ptCount val="2"/>
                <c:pt idx="0">
                  <c:v>1.0000000000000001E-5</c:v>
                </c:pt>
                <c:pt idx="1">
                  <c:v>1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28-3E66-4021-A793-CA427014360E}"/>
            </c:ext>
          </c:extLst>
        </c:ser>
        <c:ser>
          <c:idx val="40"/>
          <c:order val="49"/>
          <c:tx>
            <c:v>Np=8</c:v>
          </c:tx>
          <c:spPr>
            <a:ln w="22225"/>
          </c:spPr>
          <c:marker>
            <c:symbol val="none"/>
          </c:marker>
          <c:dPt>
            <c:idx val="1"/>
            <c:spPr>
              <a:ln w="22225">
                <a:solidFill>
                  <a:schemeClr val="bg1">
                    <a:lumMod val="75000"/>
                  </a:schemeClr>
                </a:solidFill>
                <a:prstDash val="sysDot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0-7C51-453B-8B23-3EE01C0060A2}"/>
              </c:ext>
            </c:extLst>
          </c:dPt>
          <c:dLbls>
            <c:dLbl>
              <c:idx val="1"/>
              <c:tx>
                <c:rich>
                  <a:bodyPr/>
                  <a:lstStyle/>
                  <a:p>
                    <a:r>
                      <a:t>Nog=8</a:t>
                    </a:r>
                  </a:p>
                </c:rich>
              </c:tx>
              <c:dLblPos val="t"/>
              <c:showSerName val="1"/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n-US"/>
                </a:pPr>
                <a:endParaRPr lang="es-ES"/>
              </a:p>
            </c:txPr>
            <c:dLblPos val="t"/>
            <c:showSerName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'COLBURN DESORCIÓN'!$C$131:$C$132</c:f>
              <c:numCache>
                <c:formatCode>General</c:formatCode>
                <c:ptCount val="2"/>
                <c:pt idx="0">
                  <c:v>8</c:v>
                </c:pt>
                <c:pt idx="1">
                  <c:v>8</c:v>
                </c:pt>
              </c:numCache>
            </c:numRef>
          </c:xVal>
          <c:yVal>
            <c:numRef>
              <c:f>'COLBURN DESORCIÓN'!$D$131:$D$132</c:f>
              <c:numCache>
                <c:formatCode>General</c:formatCode>
                <c:ptCount val="2"/>
                <c:pt idx="0">
                  <c:v>1.0000000000000001E-5</c:v>
                </c:pt>
                <c:pt idx="1">
                  <c:v>1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29-3E66-4021-A793-CA427014360E}"/>
            </c:ext>
          </c:extLst>
        </c:ser>
        <c:ser>
          <c:idx val="41"/>
          <c:order val="50"/>
          <c:tx>
            <c:v>Np=9</c:v>
          </c:tx>
          <c:spPr>
            <a:ln w="22225">
              <a:solidFill>
                <a:schemeClr val="bg1">
                  <a:lumMod val="75000"/>
                </a:schemeClr>
              </a:solidFill>
              <a:prstDash val="sysDot"/>
            </a:ln>
          </c:spPr>
          <c:marker>
            <c:symbol val="none"/>
          </c:marker>
          <c:xVal>
            <c:numRef>
              <c:f>'COLBURN DESORCIÓN'!$C$133:$C$134</c:f>
              <c:numCache>
                <c:formatCode>General</c:formatCode>
                <c:ptCount val="2"/>
                <c:pt idx="0">
                  <c:v>9</c:v>
                </c:pt>
                <c:pt idx="1">
                  <c:v>9</c:v>
                </c:pt>
              </c:numCache>
            </c:numRef>
          </c:xVal>
          <c:yVal>
            <c:numRef>
              <c:f>'COLBURN DESORCIÓN'!$D$133:$D$134</c:f>
              <c:numCache>
                <c:formatCode>General</c:formatCode>
                <c:ptCount val="2"/>
                <c:pt idx="0">
                  <c:v>1.0000000000000001E-5</c:v>
                </c:pt>
                <c:pt idx="1">
                  <c:v>1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2A-3E66-4021-A793-CA427014360E}"/>
            </c:ext>
          </c:extLst>
        </c:ser>
        <c:ser>
          <c:idx val="42"/>
          <c:order val="51"/>
          <c:tx>
            <c:v>Np=10</c:v>
          </c:tx>
          <c:spPr>
            <a:ln w="22225">
              <a:solidFill>
                <a:schemeClr val="bg1">
                  <a:lumMod val="75000"/>
                </a:schemeClr>
              </a:solidFill>
              <a:prstDash val="sysDot"/>
            </a:ln>
          </c:spPr>
          <c:marker>
            <c:symbol val="none"/>
          </c:marker>
          <c:dLbls>
            <c:dLbl>
              <c:idx val="1"/>
              <c:tx>
                <c:rich>
                  <a:bodyPr/>
                  <a:lstStyle/>
                  <a:p>
                    <a:r>
                      <a:t>Nog=10</a:t>
                    </a:r>
                  </a:p>
                </c:rich>
              </c:tx>
              <c:dLblPos val="t"/>
              <c:showSerName val="1"/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n-US"/>
                </a:pPr>
                <a:endParaRPr lang="es-ES"/>
              </a:p>
            </c:txPr>
            <c:dLblPos val="t"/>
            <c:showSerName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'COLBURN DESORCIÓN'!$C$135:$C$136</c:f>
              <c:numCache>
                <c:formatCode>General</c:formatCode>
                <c:ptCount val="2"/>
                <c:pt idx="0">
                  <c:v>10</c:v>
                </c:pt>
                <c:pt idx="1">
                  <c:v>10</c:v>
                </c:pt>
              </c:numCache>
            </c:numRef>
          </c:xVal>
          <c:yVal>
            <c:numRef>
              <c:f>'COLBURN DESORCIÓN'!$D$135:$D$136</c:f>
              <c:numCache>
                <c:formatCode>General</c:formatCode>
                <c:ptCount val="2"/>
                <c:pt idx="0">
                  <c:v>1.0000000000000001E-5</c:v>
                </c:pt>
                <c:pt idx="1">
                  <c:v>1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2B-3E66-4021-A793-CA427014360E}"/>
            </c:ext>
          </c:extLst>
        </c:ser>
        <c:ser>
          <c:idx val="43"/>
          <c:order val="52"/>
          <c:tx>
            <c:v>Np=11</c:v>
          </c:tx>
          <c:spPr>
            <a:ln w="22225">
              <a:solidFill>
                <a:schemeClr val="bg1">
                  <a:lumMod val="75000"/>
                </a:schemeClr>
              </a:solidFill>
              <a:prstDash val="sysDot"/>
            </a:ln>
          </c:spPr>
          <c:marker>
            <c:symbol val="none"/>
          </c:marker>
          <c:xVal>
            <c:numRef>
              <c:f>'COLBURN DESORCIÓN'!$C$137:$C$138</c:f>
              <c:numCache>
                <c:formatCode>General</c:formatCode>
                <c:ptCount val="2"/>
                <c:pt idx="0">
                  <c:v>11</c:v>
                </c:pt>
                <c:pt idx="1">
                  <c:v>11</c:v>
                </c:pt>
              </c:numCache>
            </c:numRef>
          </c:xVal>
          <c:yVal>
            <c:numRef>
              <c:f>'COLBURN DESORCIÓN'!$D$137:$D$138</c:f>
              <c:numCache>
                <c:formatCode>General</c:formatCode>
                <c:ptCount val="2"/>
                <c:pt idx="0">
                  <c:v>1.0000000000000001E-5</c:v>
                </c:pt>
                <c:pt idx="1">
                  <c:v>1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2C-3E66-4021-A793-CA427014360E}"/>
            </c:ext>
          </c:extLst>
        </c:ser>
        <c:ser>
          <c:idx val="44"/>
          <c:order val="53"/>
          <c:tx>
            <c:v>Np=12</c:v>
          </c:tx>
          <c:spPr>
            <a:ln w="22225">
              <a:solidFill>
                <a:schemeClr val="bg1">
                  <a:lumMod val="75000"/>
                </a:schemeClr>
              </a:solidFill>
              <a:prstDash val="sysDot"/>
            </a:ln>
          </c:spPr>
          <c:marker>
            <c:symbol val="none"/>
          </c:marker>
          <c:dLbls>
            <c:dLbl>
              <c:idx val="1"/>
              <c:tx>
                <c:rich>
                  <a:bodyPr/>
                  <a:lstStyle/>
                  <a:p>
                    <a:r>
                      <a:t>Nog=12</a:t>
                    </a:r>
                  </a:p>
                </c:rich>
              </c:tx>
              <c:dLblPos val="t"/>
              <c:showSerName val="1"/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n-US"/>
                </a:pPr>
                <a:endParaRPr lang="es-ES"/>
              </a:p>
            </c:txPr>
            <c:dLblPos val="t"/>
            <c:showSerName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'COLBURN DESORCIÓN'!$C$139:$C$140</c:f>
              <c:numCache>
                <c:formatCode>General</c:formatCode>
                <c:ptCount val="2"/>
                <c:pt idx="0">
                  <c:v>12</c:v>
                </c:pt>
                <c:pt idx="1">
                  <c:v>12</c:v>
                </c:pt>
              </c:numCache>
            </c:numRef>
          </c:xVal>
          <c:yVal>
            <c:numRef>
              <c:f>'COLBURN DESORCIÓN'!$D$139:$D$140</c:f>
              <c:numCache>
                <c:formatCode>General</c:formatCode>
                <c:ptCount val="2"/>
                <c:pt idx="0">
                  <c:v>1.0000000000000001E-5</c:v>
                </c:pt>
                <c:pt idx="1">
                  <c:v>1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2D-3E66-4021-A793-CA427014360E}"/>
            </c:ext>
          </c:extLst>
        </c:ser>
        <c:ser>
          <c:idx val="45"/>
          <c:order val="54"/>
          <c:tx>
            <c:v>Np=13</c:v>
          </c:tx>
          <c:spPr>
            <a:ln w="22225">
              <a:solidFill>
                <a:schemeClr val="bg1">
                  <a:lumMod val="75000"/>
                </a:schemeClr>
              </a:solidFill>
              <a:prstDash val="sysDot"/>
            </a:ln>
          </c:spPr>
          <c:marker>
            <c:symbol val="none"/>
          </c:marker>
          <c:xVal>
            <c:numRef>
              <c:f>'COLBURN DESORCIÓN'!$C$141:$C$142</c:f>
              <c:numCache>
                <c:formatCode>General</c:formatCode>
                <c:ptCount val="2"/>
                <c:pt idx="0">
                  <c:v>13</c:v>
                </c:pt>
                <c:pt idx="1">
                  <c:v>13</c:v>
                </c:pt>
              </c:numCache>
            </c:numRef>
          </c:xVal>
          <c:yVal>
            <c:numRef>
              <c:f>'COLBURN DESORCIÓN'!$D$141:$D$142</c:f>
              <c:numCache>
                <c:formatCode>General</c:formatCode>
                <c:ptCount val="2"/>
                <c:pt idx="0">
                  <c:v>1.0000000000000001E-5</c:v>
                </c:pt>
                <c:pt idx="1">
                  <c:v>1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2E-3E66-4021-A793-CA427014360E}"/>
            </c:ext>
          </c:extLst>
        </c:ser>
        <c:ser>
          <c:idx val="46"/>
          <c:order val="55"/>
          <c:tx>
            <c:v>Np=14</c:v>
          </c:tx>
          <c:spPr>
            <a:ln w="22225"/>
          </c:spPr>
          <c:marker>
            <c:symbol val="none"/>
          </c:marker>
          <c:dPt>
            <c:idx val="1"/>
            <c:spPr>
              <a:ln w="22225">
                <a:solidFill>
                  <a:schemeClr val="bg1">
                    <a:lumMod val="75000"/>
                  </a:schemeClr>
                </a:solidFill>
                <a:prstDash val="sysDot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7C51-453B-8B23-3EE01C0060A2}"/>
              </c:ext>
            </c:extLst>
          </c:dPt>
          <c:xVal>
            <c:numRef>
              <c:f>'COLBURN DESORCIÓN'!$C$143:$C$144</c:f>
              <c:numCache>
                <c:formatCode>General</c:formatCode>
                <c:ptCount val="2"/>
                <c:pt idx="0">
                  <c:v>14</c:v>
                </c:pt>
                <c:pt idx="1">
                  <c:v>14</c:v>
                </c:pt>
              </c:numCache>
            </c:numRef>
          </c:xVal>
          <c:yVal>
            <c:numRef>
              <c:f>'COLBURN DESORCIÓN'!$D$143:$D$144</c:f>
              <c:numCache>
                <c:formatCode>General</c:formatCode>
                <c:ptCount val="2"/>
                <c:pt idx="0">
                  <c:v>1.0000000000000001E-5</c:v>
                </c:pt>
                <c:pt idx="1">
                  <c:v>1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2F-3E66-4021-A793-CA427014360E}"/>
            </c:ext>
          </c:extLst>
        </c:ser>
        <c:ser>
          <c:idx val="47"/>
          <c:order val="56"/>
          <c:tx>
            <c:v>Np=15</c:v>
          </c:tx>
          <c:spPr>
            <a:ln w="22225">
              <a:solidFill>
                <a:schemeClr val="bg1">
                  <a:lumMod val="75000"/>
                </a:schemeClr>
              </a:solidFill>
              <a:prstDash val="sysDot"/>
            </a:ln>
          </c:spPr>
          <c:marker>
            <c:symbol val="none"/>
          </c:marker>
          <c:dLbls>
            <c:dLbl>
              <c:idx val="1"/>
              <c:tx>
                <c:rich>
                  <a:bodyPr/>
                  <a:lstStyle/>
                  <a:p>
                    <a:r>
                      <a:t>Nog=15</a:t>
                    </a:r>
                  </a:p>
                </c:rich>
              </c:tx>
              <c:dLblPos val="t"/>
              <c:showSerName val="1"/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n-US"/>
                </a:pPr>
                <a:endParaRPr lang="es-ES"/>
              </a:p>
            </c:txPr>
            <c:dLblPos val="t"/>
            <c:showSerName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'COLBURN DESORCIÓN'!$C$145:$C$146</c:f>
              <c:numCache>
                <c:formatCode>General</c:formatCode>
                <c:ptCount val="2"/>
                <c:pt idx="0">
                  <c:v>15</c:v>
                </c:pt>
                <c:pt idx="1">
                  <c:v>15</c:v>
                </c:pt>
              </c:numCache>
            </c:numRef>
          </c:xVal>
          <c:yVal>
            <c:numRef>
              <c:f>'COLBURN DESORCIÓN'!$D$145:$D$146</c:f>
              <c:numCache>
                <c:formatCode>General</c:formatCode>
                <c:ptCount val="2"/>
                <c:pt idx="0">
                  <c:v>1.0000000000000001E-5</c:v>
                </c:pt>
                <c:pt idx="1">
                  <c:v>1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30-3E66-4021-A793-CA427014360E}"/>
            </c:ext>
          </c:extLst>
        </c:ser>
        <c:ser>
          <c:idx val="48"/>
          <c:order val="57"/>
          <c:tx>
            <c:v>Np=16</c:v>
          </c:tx>
          <c:spPr>
            <a:ln w="22225">
              <a:solidFill>
                <a:schemeClr val="bg1">
                  <a:lumMod val="75000"/>
                </a:schemeClr>
              </a:solidFill>
              <a:prstDash val="sysDot"/>
            </a:ln>
          </c:spPr>
          <c:marker>
            <c:symbol val="none"/>
          </c:marker>
          <c:xVal>
            <c:numRef>
              <c:f>'COLBURN DESORCIÓN'!$C$147:$C$148</c:f>
              <c:numCache>
                <c:formatCode>General</c:formatCode>
                <c:ptCount val="2"/>
                <c:pt idx="0">
                  <c:v>16</c:v>
                </c:pt>
                <c:pt idx="1">
                  <c:v>16</c:v>
                </c:pt>
              </c:numCache>
            </c:numRef>
          </c:xVal>
          <c:yVal>
            <c:numRef>
              <c:f>'COLBURN DESORCIÓN'!$D$147:$D$148</c:f>
              <c:numCache>
                <c:formatCode>General</c:formatCode>
                <c:ptCount val="2"/>
                <c:pt idx="0">
                  <c:v>1.0000000000000001E-5</c:v>
                </c:pt>
                <c:pt idx="1">
                  <c:v>1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31-3E66-4021-A793-CA427014360E}"/>
            </c:ext>
          </c:extLst>
        </c:ser>
        <c:ser>
          <c:idx val="49"/>
          <c:order val="58"/>
          <c:tx>
            <c:v>Np=17</c:v>
          </c:tx>
          <c:spPr>
            <a:ln w="22225">
              <a:solidFill>
                <a:schemeClr val="bg1">
                  <a:lumMod val="75000"/>
                </a:schemeClr>
              </a:solidFill>
              <a:prstDash val="sysDot"/>
            </a:ln>
          </c:spPr>
          <c:marker>
            <c:symbol val="none"/>
          </c:marker>
          <c:xVal>
            <c:numRef>
              <c:f>'COLBURN DESORCIÓN'!$C$149:$C$150</c:f>
              <c:numCache>
                <c:formatCode>General</c:formatCode>
                <c:ptCount val="2"/>
                <c:pt idx="0">
                  <c:v>17</c:v>
                </c:pt>
                <c:pt idx="1">
                  <c:v>17</c:v>
                </c:pt>
              </c:numCache>
            </c:numRef>
          </c:xVal>
          <c:yVal>
            <c:numRef>
              <c:f>'COLBURN DESORCIÓN'!$D$149:$D$150</c:f>
              <c:numCache>
                <c:formatCode>General</c:formatCode>
                <c:ptCount val="2"/>
                <c:pt idx="0">
                  <c:v>1.0000000000000001E-5</c:v>
                </c:pt>
                <c:pt idx="1">
                  <c:v>1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32-3E66-4021-A793-CA427014360E}"/>
            </c:ext>
          </c:extLst>
        </c:ser>
        <c:ser>
          <c:idx val="50"/>
          <c:order val="59"/>
          <c:tx>
            <c:v>Np=18</c:v>
          </c:tx>
          <c:spPr>
            <a:ln w="22225">
              <a:solidFill>
                <a:schemeClr val="bg1">
                  <a:lumMod val="75000"/>
                </a:schemeClr>
              </a:solidFill>
              <a:prstDash val="sysDot"/>
            </a:ln>
          </c:spPr>
          <c:marker>
            <c:symbol val="none"/>
          </c:marker>
          <c:xVal>
            <c:numRef>
              <c:f>'COLBURN DESORCIÓN'!$C$151:$C$152</c:f>
              <c:numCache>
                <c:formatCode>General</c:formatCode>
                <c:ptCount val="2"/>
                <c:pt idx="0">
                  <c:v>18</c:v>
                </c:pt>
                <c:pt idx="1">
                  <c:v>18</c:v>
                </c:pt>
              </c:numCache>
            </c:numRef>
          </c:xVal>
          <c:yVal>
            <c:numRef>
              <c:f>'COLBURN DESORCIÓN'!$D$151:$D$152</c:f>
              <c:numCache>
                <c:formatCode>General</c:formatCode>
                <c:ptCount val="2"/>
                <c:pt idx="0">
                  <c:v>1.0000000000000001E-5</c:v>
                </c:pt>
                <c:pt idx="1">
                  <c:v>1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33-3E66-4021-A793-CA427014360E}"/>
            </c:ext>
          </c:extLst>
        </c:ser>
        <c:ser>
          <c:idx val="51"/>
          <c:order val="60"/>
          <c:tx>
            <c:v>Np=19</c:v>
          </c:tx>
          <c:spPr>
            <a:ln w="22225">
              <a:solidFill>
                <a:schemeClr val="bg1">
                  <a:lumMod val="75000"/>
                </a:schemeClr>
              </a:solidFill>
              <a:prstDash val="sysDot"/>
            </a:ln>
          </c:spPr>
          <c:marker>
            <c:symbol val="none"/>
          </c:marker>
          <c:xVal>
            <c:numRef>
              <c:f>'COLBURN DESORCIÓN'!$C$153:$C$154</c:f>
              <c:numCache>
                <c:formatCode>General</c:formatCode>
                <c:ptCount val="2"/>
                <c:pt idx="0">
                  <c:v>19</c:v>
                </c:pt>
                <c:pt idx="1">
                  <c:v>19</c:v>
                </c:pt>
              </c:numCache>
            </c:numRef>
          </c:xVal>
          <c:yVal>
            <c:numRef>
              <c:f>'COLBURN DESORCIÓN'!$D$153:$D$154</c:f>
              <c:numCache>
                <c:formatCode>General</c:formatCode>
                <c:ptCount val="2"/>
                <c:pt idx="0">
                  <c:v>1.0000000000000001E-5</c:v>
                </c:pt>
                <c:pt idx="1">
                  <c:v>1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34-3E66-4021-A793-CA427014360E}"/>
            </c:ext>
          </c:extLst>
        </c:ser>
        <c:ser>
          <c:idx val="52"/>
          <c:order val="61"/>
          <c:tx>
            <c:v>Np=20</c:v>
          </c:tx>
          <c:spPr>
            <a:ln w="22225">
              <a:solidFill>
                <a:schemeClr val="bg1">
                  <a:lumMod val="75000"/>
                </a:schemeClr>
              </a:solidFill>
            </a:ln>
          </c:spPr>
          <c:marker>
            <c:symbol val="none"/>
          </c:marker>
          <c:dPt>
            <c:idx val="1"/>
            <c:spPr>
              <a:ln w="22225">
                <a:solidFill>
                  <a:schemeClr val="bg1">
                    <a:lumMod val="75000"/>
                  </a:schemeClr>
                </a:solidFill>
                <a:prstDash val="sysDot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7C51-453B-8B23-3EE01C0060A2}"/>
              </c:ext>
            </c:extLst>
          </c:dPt>
          <c:dLbls>
            <c:dLbl>
              <c:idx val="1"/>
              <c:tx>
                <c:rich>
                  <a:bodyPr/>
                  <a:lstStyle/>
                  <a:p>
                    <a:r>
                      <a:t>Nog=20</a:t>
                    </a:r>
                  </a:p>
                </c:rich>
              </c:tx>
              <c:dLblPos val="t"/>
              <c:showSerName val="1"/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n-US"/>
                </a:pPr>
                <a:endParaRPr lang="es-ES"/>
              </a:p>
            </c:txPr>
            <c:dLblPos val="t"/>
            <c:showSerName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'COLBURN DESORCIÓN'!$C$155:$C$156</c:f>
              <c:numCache>
                <c:formatCode>General</c:formatCode>
                <c:ptCount val="2"/>
                <c:pt idx="0">
                  <c:v>20</c:v>
                </c:pt>
                <c:pt idx="1">
                  <c:v>20</c:v>
                </c:pt>
              </c:numCache>
            </c:numRef>
          </c:xVal>
          <c:yVal>
            <c:numRef>
              <c:f>'COLBURN DESORCIÓN'!$D$155:$D$156</c:f>
              <c:numCache>
                <c:formatCode>General</c:formatCode>
                <c:ptCount val="2"/>
                <c:pt idx="0">
                  <c:v>1.0000000000000001E-5</c:v>
                </c:pt>
                <c:pt idx="1">
                  <c:v>1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35-3E66-4021-A793-CA427014360E}"/>
            </c:ext>
          </c:extLst>
        </c:ser>
        <c:ser>
          <c:idx val="53"/>
          <c:order val="62"/>
          <c:tx>
            <c:v>Np=21</c:v>
          </c:tx>
          <c:spPr>
            <a:ln w="22225">
              <a:solidFill>
                <a:schemeClr val="bg1">
                  <a:lumMod val="75000"/>
                </a:schemeClr>
              </a:solidFill>
              <a:prstDash val="sysDot"/>
            </a:ln>
          </c:spPr>
          <c:marker>
            <c:symbol val="none"/>
          </c:marker>
          <c:xVal>
            <c:numRef>
              <c:f>'COLBURN DESORCIÓN'!$C$157:$C$158</c:f>
              <c:numCache>
                <c:formatCode>General</c:formatCode>
                <c:ptCount val="2"/>
                <c:pt idx="0">
                  <c:v>21</c:v>
                </c:pt>
                <c:pt idx="1">
                  <c:v>21</c:v>
                </c:pt>
              </c:numCache>
            </c:numRef>
          </c:xVal>
          <c:yVal>
            <c:numRef>
              <c:f>'COLBURN DESORCIÓN'!$D$157:$D$158</c:f>
              <c:numCache>
                <c:formatCode>General</c:formatCode>
                <c:ptCount val="2"/>
                <c:pt idx="0">
                  <c:v>1.0000000000000001E-5</c:v>
                </c:pt>
                <c:pt idx="1">
                  <c:v>1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36-3E66-4021-A793-CA427014360E}"/>
            </c:ext>
          </c:extLst>
        </c:ser>
        <c:ser>
          <c:idx val="54"/>
          <c:order val="63"/>
          <c:tx>
            <c:v>Np=22</c:v>
          </c:tx>
          <c:spPr>
            <a:ln w="22225">
              <a:solidFill>
                <a:schemeClr val="bg1">
                  <a:lumMod val="75000"/>
                </a:schemeClr>
              </a:solidFill>
              <a:prstDash val="sysDot"/>
            </a:ln>
          </c:spPr>
          <c:marker>
            <c:symbol val="none"/>
          </c:marker>
          <c:xVal>
            <c:numRef>
              <c:f>'COLBURN DESORCIÓN'!$C$159:$C$160</c:f>
              <c:numCache>
                <c:formatCode>General</c:formatCode>
                <c:ptCount val="2"/>
                <c:pt idx="0">
                  <c:v>22</c:v>
                </c:pt>
                <c:pt idx="1">
                  <c:v>22</c:v>
                </c:pt>
              </c:numCache>
            </c:numRef>
          </c:xVal>
          <c:yVal>
            <c:numRef>
              <c:f>'COLBURN DESORCIÓN'!$D$159:$D$160</c:f>
              <c:numCache>
                <c:formatCode>General</c:formatCode>
                <c:ptCount val="2"/>
                <c:pt idx="0">
                  <c:v>1.0000000000000001E-5</c:v>
                </c:pt>
                <c:pt idx="1">
                  <c:v>1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37-3E66-4021-A793-CA427014360E}"/>
            </c:ext>
          </c:extLst>
        </c:ser>
        <c:ser>
          <c:idx val="55"/>
          <c:order val="64"/>
          <c:tx>
            <c:v>Np=23</c:v>
          </c:tx>
          <c:spPr>
            <a:ln w="22225">
              <a:solidFill>
                <a:schemeClr val="bg1">
                  <a:lumMod val="75000"/>
                </a:schemeClr>
              </a:solidFill>
              <a:prstDash val="sysDot"/>
            </a:ln>
          </c:spPr>
          <c:marker>
            <c:symbol val="none"/>
          </c:marker>
          <c:xVal>
            <c:numRef>
              <c:f>'COLBURN DESORCIÓN'!$C$161:$C$162</c:f>
              <c:numCache>
                <c:formatCode>General</c:formatCode>
                <c:ptCount val="2"/>
                <c:pt idx="0">
                  <c:v>23</c:v>
                </c:pt>
                <c:pt idx="1">
                  <c:v>23</c:v>
                </c:pt>
              </c:numCache>
            </c:numRef>
          </c:xVal>
          <c:yVal>
            <c:numRef>
              <c:f>'COLBURN DESORCIÓN'!$D$161:$D$162</c:f>
              <c:numCache>
                <c:formatCode>General</c:formatCode>
                <c:ptCount val="2"/>
                <c:pt idx="0">
                  <c:v>1.0000000000000001E-5</c:v>
                </c:pt>
                <c:pt idx="1">
                  <c:v>1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38-3E66-4021-A793-CA427014360E}"/>
            </c:ext>
          </c:extLst>
        </c:ser>
        <c:ser>
          <c:idx val="56"/>
          <c:order val="65"/>
          <c:tx>
            <c:v>Np=24</c:v>
          </c:tx>
          <c:spPr>
            <a:ln w="22225">
              <a:solidFill>
                <a:schemeClr val="bg1">
                  <a:lumMod val="75000"/>
                </a:schemeClr>
              </a:solidFill>
              <a:prstDash val="sysDot"/>
            </a:ln>
          </c:spPr>
          <c:marker>
            <c:symbol val="none"/>
          </c:marker>
          <c:xVal>
            <c:numRef>
              <c:f>'COLBURN DESORCIÓN'!$C$163:$C$164</c:f>
              <c:numCache>
                <c:formatCode>General</c:formatCode>
                <c:ptCount val="2"/>
                <c:pt idx="0">
                  <c:v>24</c:v>
                </c:pt>
                <c:pt idx="1">
                  <c:v>24</c:v>
                </c:pt>
              </c:numCache>
            </c:numRef>
          </c:xVal>
          <c:yVal>
            <c:numRef>
              <c:f>'COLBURN DESORCIÓN'!$D$163:$D$164</c:f>
              <c:numCache>
                <c:formatCode>General</c:formatCode>
                <c:ptCount val="2"/>
                <c:pt idx="0">
                  <c:v>1.0000000000000001E-5</c:v>
                </c:pt>
                <c:pt idx="1">
                  <c:v>1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39-3E66-4021-A793-CA427014360E}"/>
            </c:ext>
          </c:extLst>
        </c:ser>
        <c:ser>
          <c:idx val="57"/>
          <c:order val="66"/>
          <c:tx>
            <c:v>Np=25</c:v>
          </c:tx>
          <c:spPr>
            <a:ln w="22225">
              <a:solidFill>
                <a:schemeClr val="bg1">
                  <a:lumMod val="75000"/>
                </a:schemeClr>
              </a:solidFill>
              <a:prstDash val="sysDot"/>
            </a:ln>
          </c:spPr>
          <c:marker>
            <c:symbol val="none"/>
          </c:marker>
          <c:dLbls>
            <c:dLbl>
              <c:idx val="1"/>
              <c:tx>
                <c:rich>
                  <a:bodyPr/>
                  <a:lstStyle/>
                  <a:p>
                    <a:r>
                      <a:t>Nog=25</a:t>
                    </a:r>
                  </a:p>
                </c:rich>
              </c:tx>
              <c:dLblPos val="t"/>
              <c:showSerName val="1"/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n-US"/>
                </a:pPr>
                <a:endParaRPr lang="es-ES"/>
              </a:p>
            </c:txPr>
            <c:dLblPos val="t"/>
            <c:showSerName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'COLBURN DESORCIÓN'!$C$165:$C$166</c:f>
              <c:numCache>
                <c:formatCode>General</c:formatCode>
                <c:ptCount val="2"/>
                <c:pt idx="0">
                  <c:v>25</c:v>
                </c:pt>
                <c:pt idx="1">
                  <c:v>25</c:v>
                </c:pt>
              </c:numCache>
            </c:numRef>
          </c:xVal>
          <c:yVal>
            <c:numRef>
              <c:f>'COLBURN DESORCIÓN'!$D$165:$D$166</c:f>
              <c:numCache>
                <c:formatCode>General</c:formatCode>
                <c:ptCount val="2"/>
                <c:pt idx="0">
                  <c:v>1.0000000000000001E-5</c:v>
                </c:pt>
                <c:pt idx="1">
                  <c:v>1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3A-3E66-4021-A793-CA427014360E}"/>
            </c:ext>
          </c:extLst>
        </c:ser>
        <c:ser>
          <c:idx val="58"/>
          <c:order val="67"/>
          <c:tx>
            <c:v>"Y"=0.0002</c:v>
          </c:tx>
          <c:spPr>
            <a:ln w="12700">
              <a:solidFill>
                <a:schemeClr val="bg1">
                  <a:lumMod val="75000"/>
                </a:schemeClr>
              </a:solidFill>
              <a:prstDash val="dash"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n-US"/>
                </a:pPr>
                <a:endParaRPr lang="es-ES"/>
              </a:p>
            </c:txPr>
            <c:dLblPos val="l"/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'COLBURN DESORCIÓN'!$G$117:$G$118</c:f>
              <c:numCache>
                <c:formatCode>General</c:formatCode>
                <c:ptCount val="2"/>
                <c:pt idx="0">
                  <c:v>1</c:v>
                </c:pt>
                <c:pt idx="1">
                  <c:v>50</c:v>
                </c:pt>
              </c:numCache>
            </c:numRef>
          </c:xVal>
          <c:yVal>
            <c:numRef>
              <c:f>'COLBURN DESORCIÓN'!$F$117:$F$118</c:f>
              <c:numCache>
                <c:formatCode>General</c:formatCode>
                <c:ptCount val="2"/>
                <c:pt idx="0">
                  <c:v>2.0000000000000001E-4</c:v>
                </c:pt>
                <c:pt idx="1">
                  <c:v>2.0000000000000001E-4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3-7C51-453B-8B23-3EE01C0060A2}"/>
            </c:ext>
          </c:extLst>
        </c:ser>
        <c:ser>
          <c:idx val="59"/>
          <c:order val="68"/>
          <c:tx>
            <c:v>"Y"=0.0003</c:v>
          </c:tx>
          <c:spPr>
            <a:ln w="12700">
              <a:solidFill>
                <a:schemeClr val="bg1">
                  <a:lumMod val="75000"/>
                </a:schemeClr>
              </a:solidFill>
              <a:prstDash val="dash"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n-US"/>
                </a:pPr>
                <a:endParaRPr lang="es-ES"/>
              </a:p>
            </c:txPr>
            <c:dLblPos val="l"/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'COLBURN DESORCIÓN'!$G$119:$G$120</c:f>
              <c:numCache>
                <c:formatCode>General</c:formatCode>
                <c:ptCount val="2"/>
                <c:pt idx="0">
                  <c:v>1</c:v>
                </c:pt>
                <c:pt idx="1">
                  <c:v>50</c:v>
                </c:pt>
              </c:numCache>
            </c:numRef>
          </c:xVal>
          <c:yVal>
            <c:numRef>
              <c:f>'COLBURN DESORCIÓN'!$F$119:$F$120</c:f>
              <c:numCache>
                <c:formatCode>General</c:formatCode>
                <c:ptCount val="2"/>
                <c:pt idx="0">
                  <c:v>3.0000000000000003E-4</c:v>
                </c:pt>
                <c:pt idx="1">
                  <c:v>3.0000000000000003E-4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4-7C51-453B-8B23-3EE01C0060A2}"/>
            </c:ext>
          </c:extLst>
        </c:ser>
        <c:ser>
          <c:idx val="60"/>
          <c:order val="69"/>
          <c:tx>
            <c:v>"Y"=0.0004</c:v>
          </c:tx>
          <c:spPr>
            <a:ln w="12700">
              <a:solidFill>
                <a:schemeClr val="bg1">
                  <a:lumMod val="75000"/>
                </a:schemeClr>
              </a:solidFill>
              <a:prstDash val="dash"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n-US"/>
                </a:pPr>
                <a:endParaRPr lang="es-ES"/>
              </a:p>
            </c:txPr>
            <c:dLblPos val="l"/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'COLBURN DESORCIÓN'!$G$121:$G$122</c:f>
              <c:numCache>
                <c:formatCode>General</c:formatCode>
                <c:ptCount val="2"/>
                <c:pt idx="0">
                  <c:v>1</c:v>
                </c:pt>
                <c:pt idx="1">
                  <c:v>50</c:v>
                </c:pt>
              </c:numCache>
            </c:numRef>
          </c:xVal>
          <c:yVal>
            <c:numRef>
              <c:f>'COLBURN DESORCIÓN'!$F$121:$F$122</c:f>
              <c:numCache>
                <c:formatCode>General</c:formatCode>
                <c:ptCount val="2"/>
                <c:pt idx="0">
                  <c:v>4.0000000000000002E-4</c:v>
                </c:pt>
                <c:pt idx="1">
                  <c:v>4.0000000000000002E-4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5-7C51-453B-8B23-3EE01C0060A2}"/>
            </c:ext>
          </c:extLst>
        </c:ser>
        <c:ser>
          <c:idx val="61"/>
          <c:order val="70"/>
          <c:tx>
            <c:v>"Y"=0.0005</c:v>
          </c:tx>
          <c:spPr>
            <a:ln w="12700">
              <a:solidFill>
                <a:schemeClr val="bg1">
                  <a:lumMod val="75000"/>
                </a:schemeClr>
              </a:solidFill>
              <a:prstDash val="dash"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n-US"/>
                </a:pPr>
                <a:endParaRPr lang="es-ES"/>
              </a:p>
            </c:txPr>
            <c:dLblPos val="l"/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'COLBURN DESORCIÓN'!$G$123:$G$124</c:f>
              <c:numCache>
                <c:formatCode>General</c:formatCode>
                <c:ptCount val="2"/>
                <c:pt idx="0">
                  <c:v>1</c:v>
                </c:pt>
                <c:pt idx="1">
                  <c:v>50</c:v>
                </c:pt>
              </c:numCache>
            </c:numRef>
          </c:xVal>
          <c:yVal>
            <c:numRef>
              <c:f>'COLBURN DESORCIÓN'!$F$123:$F$124</c:f>
              <c:numCache>
                <c:formatCode>General</c:formatCode>
                <c:ptCount val="2"/>
                <c:pt idx="0">
                  <c:v>5.0000000000000001E-4</c:v>
                </c:pt>
                <c:pt idx="1">
                  <c:v>5.0000000000000001E-4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6-7C51-453B-8B23-3EE01C0060A2}"/>
            </c:ext>
          </c:extLst>
        </c:ser>
        <c:ser>
          <c:idx val="62"/>
          <c:order val="71"/>
          <c:tx>
            <c:v>"Y"=0.0006</c:v>
          </c:tx>
          <c:spPr>
            <a:ln w="12700">
              <a:solidFill>
                <a:schemeClr val="bg1">
                  <a:lumMod val="75000"/>
                </a:schemeClr>
              </a:solidFill>
              <a:prstDash val="dash"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n-US"/>
                </a:pPr>
                <a:endParaRPr lang="es-ES"/>
              </a:p>
            </c:txPr>
            <c:dLblPos val="l"/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'COLBURN DESORCIÓN'!$G$125:$G$126</c:f>
              <c:numCache>
                <c:formatCode>General</c:formatCode>
                <c:ptCount val="2"/>
                <c:pt idx="0">
                  <c:v>1</c:v>
                </c:pt>
                <c:pt idx="1">
                  <c:v>50</c:v>
                </c:pt>
              </c:numCache>
            </c:numRef>
          </c:xVal>
          <c:yVal>
            <c:numRef>
              <c:f>'COLBURN DESORCIÓN'!$F$125:$F$126</c:f>
              <c:numCache>
                <c:formatCode>General</c:formatCode>
                <c:ptCount val="2"/>
                <c:pt idx="0">
                  <c:v>6.0000000000000006E-4</c:v>
                </c:pt>
                <c:pt idx="1">
                  <c:v>6.0000000000000006E-4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7-7C51-453B-8B23-3EE01C0060A2}"/>
            </c:ext>
          </c:extLst>
        </c:ser>
        <c:ser>
          <c:idx val="63"/>
          <c:order val="72"/>
          <c:tx>
            <c:v>"Y"=0.0007</c:v>
          </c:tx>
          <c:spPr>
            <a:ln w="12700">
              <a:solidFill>
                <a:schemeClr val="bg1">
                  <a:lumMod val="75000"/>
                </a:schemeClr>
              </a:solidFill>
              <a:prstDash val="dash"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n-US"/>
                </a:pPr>
                <a:endParaRPr lang="es-ES"/>
              </a:p>
            </c:txPr>
            <c:dLblPos val="l"/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'COLBURN DESORCIÓN'!$G$127:$G$128</c:f>
              <c:numCache>
                <c:formatCode>General</c:formatCode>
                <c:ptCount val="2"/>
                <c:pt idx="0">
                  <c:v>1</c:v>
                </c:pt>
                <c:pt idx="1">
                  <c:v>50</c:v>
                </c:pt>
              </c:numCache>
            </c:numRef>
          </c:xVal>
          <c:yVal>
            <c:numRef>
              <c:f>'COLBURN DESORCIÓN'!$F$127:$F$128</c:f>
              <c:numCache>
                <c:formatCode>General</c:formatCode>
                <c:ptCount val="2"/>
                <c:pt idx="0">
                  <c:v>7.000000000000001E-4</c:v>
                </c:pt>
                <c:pt idx="1">
                  <c:v>7.000000000000001E-4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8-7C51-453B-8B23-3EE01C0060A2}"/>
            </c:ext>
          </c:extLst>
        </c:ser>
        <c:ser>
          <c:idx val="64"/>
          <c:order val="73"/>
          <c:tx>
            <c:v>"Y"=0.0008</c:v>
          </c:tx>
          <c:spPr>
            <a:ln w="12700">
              <a:solidFill>
                <a:schemeClr val="bg1">
                  <a:lumMod val="75000"/>
                </a:schemeClr>
              </a:solidFill>
              <a:prstDash val="dash"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n-US"/>
                </a:pPr>
                <a:endParaRPr lang="es-ES"/>
              </a:p>
            </c:txPr>
            <c:dLblPos val="l"/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'COLBURN DESORCIÓN'!$G$129:$G$130</c:f>
              <c:numCache>
                <c:formatCode>General</c:formatCode>
                <c:ptCount val="2"/>
                <c:pt idx="0">
                  <c:v>1</c:v>
                </c:pt>
                <c:pt idx="1">
                  <c:v>50</c:v>
                </c:pt>
              </c:numCache>
            </c:numRef>
          </c:xVal>
          <c:yVal>
            <c:numRef>
              <c:f>'COLBURN DESORCIÓN'!$F$129:$F$130</c:f>
              <c:numCache>
                <c:formatCode>General</c:formatCode>
                <c:ptCount val="2"/>
                <c:pt idx="0">
                  <c:v>8.0000000000000015E-4</c:v>
                </c:pt>
                <c:pt idx="1">
                  <c:v>8.0000000000000015E-4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9-7C51-453B-8B23-3EE01C0060A2}"/>
            </c:ext>
          </c:extLst>
        </c:ser>
        <c:ser>
          <c:idx val="65"/>
          <c:order val="74"/>
          <c:tx>
            <c:v>"Y"=0.0009</c:v>
          </c:tx>
          <c:spPr>
            <a:ln w="12700">
              <a:solidFill>
                <a:schemeClr val="bg1">
                  <a:lumMod val="75000"/>
                </a:schemeClr>
              </a:solidFill>
              <a:prstDash val="dash"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n-US"/>
                </a:pPr>
                <a:endParaRPr lang="es-ES"/>
              </a:p>
            </c:txPr>
            <c:dLblPos val="l"/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'COLBURN DESORCIÓN'!$G$131:$G$132</c:f>
              <c:numCache>
                <c:formatCode>General</c:formatCode>
                <c:ptCount val="2"/>
                <c:pt idx="0">
                  <c:v>1</c:v>
                </c:pt>
                <c:pt idx="1">
                  <c:v>50</c:v>
                </c:pt>
              </c:numCache>
            </c:numRef>
          </c:xVal>
          <c:yVal>
            <c:numRef>
              <c:f>'COLBURN DESORCIÓN'!$F$131:$F$132</c:f>
              <c:numCache>
                <c:formatCode>General</c:formatCode>
                <c:ptCount val="2"/>
                <c:pt idx="0">
                  <c:v>9.0000000000000019E-4</c:v>
                </c:pt>
                <c:pt idx="1">
                  <c:v>9.0000000000000019E-4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A-7C51-453B-8B23-3EE01C0060A2}"/>
            </c:ext>
          </c:extLst>
        </c:ser>
        <c:ser>
          <c:idx val="66"/>
          <c:order val="75"/>
          <c:tx>
            <c:v>"Y"=0.002</c:v>
          </c:tx>
          <c:spPr>
            <a:ln w="12700">
              <a:solidFill>
                <a:schemeClr val="bg1">
                  <a:lumMod val="75000"/>
                </a:schemeClr>
              </a:solidFill>
              <a:prstDash val="dash"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n-US"/>
                </a:pPr>
                <a:endParaRPr lang="es-ES"/>
              </a:p>
            </c:txPr>
            <c:dLblPos val="l"/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'COLBURN DESORCIÓN'!$G$136:$G$137</c:f>
              <c:numCache>
                <c:formatCode>General</c:formatCode>
                <c:ptCount val="2"/>
                <c:pt idx="0">
                  <c:v>1</c:v>
                </c:pt>
                <c:pt idx="1">
                  <c:v>50</c:v>
                </c:pt>
              </c:numCache>
            </c:numRef>
          </c:xVal>
          <c:yVal>
            <c:numRef>
              <c:f>'COLBURN DESORCIÓN'!$F$136:$F$137</c:f>
              <c:numCache>
                <c:formatCode>General</c:formatCode>
                <c:ptCount val="2"/>
                <c:pt idx="0">
                  <c:v>2E-3</c:v>
                </c:pt>
                <c:pt idx="1">
                  <c:v>2E-3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B-7C51-453B-8B23-3EE01C0060A2}"/>
            </c:ext>
          </c:extLst>
        </c:ser>
        <c:ser>
          <c:idx val="67"/>
          <c:order val="76"/>
          <c:tx>
            <c:v>"Y"=0.003</c:v>
          </c:tx>
          <c:spPr>
            <a:ln w="12700">
              <a:solidFill>
                <a:schemeClr val="bg1">
                  <a:lumMod val="75000"/>
                </a:schemeClr>
              </a:solidFill>
              <a:prstDash val="dash"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n-US"/>
                </a:pPr>
                <a:endParaRPr lang="es-ES"/>
              </a:p>
            </c:txPr>
            <c:dLblPos val="l"/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'COLBURN DESORCIÓN'!$G$138:$G$139</c:f>
              <c:numCache>
                <c:formatCode>General</c:formatCode>
                <c:ptCount val="2"/>
                <c:pt idx="0">
                  <c:v>1</c:v>
                </c:pt>
                <c:pt idx="1">
                  <c:v>50</c:v>
                </c:pt>
              </c:numCache>
            </c:numRef>
          </c:xVal>
          <c:yVal>
            <c:numRef>
              <c:f>'COLBURN DESORCIÓN'!$F$138:$F$139</c:f>
              <c:numCache>
                <c:formatCode>General</c:formatCode>
                <c:ptCount val="2"/>
                <c:pt idx="0">
                  <c:v>3.0000000000000001E-3</c:v>
                </c:pt>
                <c:pt idx="1">
                  <c:v>3.0000000000000001E-3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C-7C51-453B-8B23-3EE01C0060A2}"/>
            </c:ext>
          </c:extLst>
        </c:ser>
        <c:ser>
          <c:idx val="68"/>
          <c:order val="77"/>
          <c:tx>
            <c:v>"Y"=0.004</c:v>
          </c:tx>
          <c:spPr>
            <a:ln w="12700">
              <a:solidFill>
                <a:schemeClr val="bg1">
                  <a:lumMod val="75000"/>
                </a:schemeClr>
              </a:solidFill>
              <a:prstDash val="dash"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n-US"/>
                </a:pPr>
                <a:endParaRPr lang="es-ES"/>
              </a:p>
            </c:txPr>
            <c:dLblPos val="l"/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'COLBURN DESORCIÓN'!$G$140:$G$141</c:f>
              <c:numCache>
                <c:formatCode>General</c:formatCode>
                <c:ptCount val="2"/>
                <c:pt idx="0">
                  <c:v>1</c:v>
                </c:pt>
                <c:pt idx="1">
                  <c:v>50</c:v>
                </c:pt>
              </c:numCache>
            </c:numRef>
          </c:xVal>
          <c:yVal>
            <c:numRef>
              <c:f>'COLBURN DESORCIÓN'!$F$140:$F$141</c:f>
              <c:numCache>
                <c:formatCode>General</c:formatCode>
                <c:ptCount val="2"/>
                <c:pt idx="0">
                  <c:v>4.0000000000000001E-3</c:v>
                </c:pt>
                <c:pt idx="1">
                  <c:v>4.0000000000000001E-3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D-7C51-453B-8B23-3EE01C0060A2}"/>
            </c:ext>
          </c:extLst>
        </c:ser>
        <c:ser>
          <c:idx val="89"/>
          <c:order val="78"/>
          <c:tx>
            <c:v>"Y"=0.005</c:v>
          </c:tx>
          <c:spPr>
            <a:ln w="12700">
              <a:solidFill>
                <a:schemeClr val="bg1">
                  <a:lumMod val="75000"/>
                </a:schemeClr>
              </a:solidFill>
              <a:prstDash val="dash"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n-US"/>
                </a:pPr>
                <a:endParaRPr lang="es-ES"/>
              </a:p>
            </c:txPr>
            <c:dLblPos val="l"/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'COLBURN DESORCIÓN'!$G$142:$G$143</c:f>
              <c:numCache>
                <c:formatCode>General</c:formatCode>
                <c:ptCount val="2"/>
                <c:pt idx="0">
                  <c:v>1</c:v>
                </c:pt>
                <c:pt idx="1">
                  <c:v>50</c:v>
                </c:pt>
              </c:numCache>
            </c:numRef>
          </c:xVal>
          <c:yVal>
            <c:numRef>
              <c:f>'COLBURN DESORCIÓN'!$F$142:$F$143</c:f>
              <c:numCache>
                <c:formatCode>General</c:formatCode>
                <c:ptCount val="2"/>
                <c:pt idx="0">
                  <c:v>5.0000000000000001E-3</c:v>
                </c:pt>
                <c:pt idx="1">
                  <c:v>5.0000000000000001E-3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22-7C51-453B-8B23-3EE01C0060A2}"/>
            </c:ext>
          </c:extLst>
        </c:ser>
        <c:ser>
          <c:idx val="69"/>
          <c:order val="79"/>
          <c:tx>
            <c:v>"Y"=0.006</c:v>
          </c:tx>
          <c:spPr>
            <a:ln w="12700">
              <a:solidFill>
                <a:schemeClr val="bg1">
                  <a:lumMod val="75000"/>
                </a:schemeClr>
              </a:solidFill>
              <a:prstDash val="dash"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n-US"/>
                </a:pPr>
                <a:endParaRPr lang="es-ES"/>
              </a:p>
            </c:txPr>
            <c:dLblPos val="l"/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'COLBURN DESORCIÓN'!$G$144:$G$145</c:f>
              <c:numCache>
                <c:formatCode>General</c:formatCode>
                <c:ptCount val="2"/>
                <c:pt idx="0">
                  <c:v>1</c:v>
                </c:pt>
                <c:pt idx="1">
                  <c:v>50</c:v>
                </c:pt>
              </c:numCache>
            </c:numRef>
          </c:xVal>
          <c:yVal>
            <c:numRef>
              <c:f>'COLBURN DESORCIÓN'!$F$144:$F$145</c:f>
              <c:numCache>
                <c:formatCode>General</c:formatCode>
                <c:ptCount val="2"/>
                <c:pt idx="0">
                  <c:v>6.0000000000000001E-3</c:v>
                </c:pt>
                <c:pt idx="1">
                  <c:v>6.0000000000000001E-3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E-7C51-453B-8B23-3EE01C0060A2}"/>
            </c:ext>
          </c:extLst>
        </c:ser>
        <c:ser>
          <c:idx val="70"/>
          <c:order val="80"/>
          <c:tx>
            <c:v>"Y"=0.007</c:v>
          </c:tx>
          <c:spPr>
            <a:ln w="12700">
              <a:solidFill>
                <a:schemeClr val="bg1">
                  <a:lumMod val="75000"/>
                </a:schemeClr>
              </a:solidFill>
              <a:prstDash val="dash"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n-US"/>
                </a:pPr>
                <a:endParaRPr lang="es-ES"/>
              </a:p>
            </c:txPr>
            <c:dLblPos val="l"/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'COLBURN DESORCIÓN'!$G$146:$G$147</c:f>
              <c:numCache>
                <c:formatCode>General</c:formatCode>
                <c:ptCount val="2"/>
                <c:pt idx="0">
                  <c:v>1</c:v>
                </c:pt>
                <c:pt idx="1">
                  <c:v>50</c:v>
                </c:pt>
              </c:numCache>
            </c:numRef>
          </c:xVal>
          <c:yVal>
            <c:numRef>
              <c:f>'COLBURN DESORCIÓN'!$F$146:$F$147</c:f>
              <c:numCache>
                <c:formatCode>General</c:formatCode>
                <c:ptCount val="2"/>
                <c:pt idx="0">
                  <c:v>7.0000000000000001E-3</c:v>
                </c:pt>
                <c:pt idx="1">
                  <c:v>7.0000000000000001E-3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F-7C51-453B-8B23-3EE01C0060A2}"/>
            </c:ext>
          </c:extLst>
        </c:ser>
        <c:ser>
          <c:idx val="71"/>
          <c:order val="81"/>
          <c:tx>
            <c:v>"Y"=0.008</c:v>
          </c:tx>
          <c:spPr>
            <a:ln w="12700">
              <a:solidFill>
                <a:schemeClr val="bg1">
                  <a:lumMod val="75000"/>
                </a:schemeClr>
              </a:solidFill>
              <a:prstDash val="dash"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n-US"/>
                </a:pPr>
                <a:endParaRPr lang="es-ES"/>
              </a:p>
            </c:txPr>
            <c:dLblPos val="l"/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'COLBURN DESORCIÓN'!$G$148:$G$149</c:f>
              <c:numCache>
                <c:formatCode>General</c:formatCode>
                <c:ptCount val="2"/>
                <c:pt idx="0">
                  <c:v>1</c:v>
                </c:pt>
                <c:pt idx="1">
                  <c:v>50</c:v>
                </c:pt>
              </c:numCache>
            </c:numRef>
          </c:xVal>
          <c:yVal>
            <c:numRef>
              <c:f>'COLBURN DESORCIÓN'!$F$148:$F$149</c:f>
              <c:numCache>
                <c:formatCode>General</c:formatCode>
                <c:ptCount val="2"/>
                <c:pt idx="0">
                  <c:v>8.0000000000000002E-3</c:v>
                </c:pt>
                <c:pt idx="1">
                  <c:v>8.0000000000000002E-3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10-7C51-453B-8B23-3EE01C0060A2}"/>
            </c:ext>
          </c:extLst>
        </c:ser>
        <c:ser>
          <c:idx val="72"/>
          <c:order val="82"/>
          <c:tx>
            <c:v>"Y"=0.009</c:v>
          </c:tx>
          <c:spPr>
            <a:ln w="12700">
              <a:solidFill>
                <a:schemeClr val="bg1">
                  <a:lumMod val="75000"/>
                </a:schemeClr>
              </a:solidFill>
              <a:prstDash val="dash"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n-US"/>
                </a:pPr>
                <a:endParaRPr lang="es-ES"/>
              </a:p>
            </c:txPr>
            <c:dLblPos val="l"/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'COLBURN DESORCIÓN'!$G$150:$G$151</c:f>
              <c:numCache>
                <c:formatCode>General</c:formatCode>
                <c:ptCount val="2"/>
                <c:pt idx="0">
                  <c:v>1</c:v>
                </c:pt>
                <c:pt idx="1">
                  <c:v>50</c:v>
                </c:pt>
              </c:numCache>
            </c:numRef>
          </c:xVal>
          <c:yVal>
            <c:numRef>
              <c:f>'COLBURN DESORCIÓN'!$F$150:$F$151</c:f>
              <c:numCache>
                <c:formatCode>General</c:formatCode>
                <c:ptCount val="2"/>
                <c:pt idx="0">
                  <c:v>9.0000000000000011E-3</c:v>
                </c:pt>
                <c:pt idx="1">
                  <c:v>9.0000000000000011E-3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11-7C51-453B-8B23-3EE01C0060A2}"/>
            </c:ext>
          </c:extLst>
        </c:ser>
        <c:ser>
          <c:idx val="73"/>
          <c:order val="83"/>
          <c:tx>
            <c:v>"Y"=0.02</c:v>
          </c:tx>
          <c:spPr>
            <a:ln w="12700">
              <a:solidFill>
                <a:schemeClr val="bg1">
                  <a:lumMod val="75000"/>
                </a:schemeClr>
              </a:solidFill>
              <a:prstDash val="dash"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n-US"/>
                </a:pPr>
                <a:endParaRPr lang="es-ES"/>
              </a:p>
            </c:txPr>
            <c:dLblPos val="l"/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'COLBURN DESORCIÓN'!$G$155:$G$156</c:f>
              <c:numCache>
                <c:formatCode>General</c:formatCode>
                <c:ptCount val="2"/>
                <c:pt idx="0">
                  <c:v>1</c:v>
                </c:pt>
                <c:pt idx="1">
                  <c:v>50</c:v>
                </c:pt>
              </c:numCache>
            </c:numRef>
          </c:xVal>
          <c:yVal>
            <c:numRef>
              <c:f>'COLBURN DESORCIÓN'!$F$155:$F$156</c:f>
              <c:numCache>
                <c:formatCode>General</c:formatCode>
                <c:ptCount val="2"/>
                <c:pt idx="0">
                  <c:v>0.02</c:v>
                </c:pt>
                <c:pt idx="1">
                  <c:v>0.02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12-7C51-453B-8B23-3EE01C0060A2}"/>
            </c:ext>
          </c:extLst>
        </c:ser>
        <c:ser>
          <c:idx val="74"/>
          <c:order val="84"/>
          <c:tx>
            <c:v>"Y"=0.03</c:v>
          </c:tx>
          <c:spPr>
            <a:ln w="12700">
              <a:solidFill>
                <a:schemeClr val="bg1">
                  <a:lumMod val="75000"/>
                </a:schemeClr>
              </a:solidFill>
              <a:prstDash val="dash"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n-US"/>
                </a:pPr>
                <a:endParaRPr lang="es-ES"/>
              </a:p>
            </c:txPr>
            <c:dLblPos val="l"/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'COLBURN DESORCIÓN'!$G$157:$G$158</c:f>
              <c:numCache>
                <c:formatCode>General</c:formatCode>
                <c:ptCount val="2"/>
                <c:pt idx="0">
                  <c:v>1</c:v>
                </c:pt>
                <c:pt idx="1">
                  <c:v>50</c:v>
                </c:pt>
              </c:numCache>
            </c:numRef>
          </c:xVal>
          <c:yVal>
            <c:numRef>
              <c:f>'COLBURN DESORCIÓN'!$F$157:$F$158</c:f>
              <c:numCache>
                <c:formatCode>General</c:formatCode>
                <c:ptCount val="2"/>
                <c:pt idx="0">
                  <c:v>0.03</c:v>
                </c:pt>
                <c:pt idx="1">
                  <c:v>0.03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13-7C51-453B-8B23-3EE01C0060A2}"/>
            </c:ext>
          </c:extLst>
        </c:ser>
        <c:ser>
          <c:idx val="75"/>
          <c:order val="85"/>
          <c:tx>
            <c:v>"Y"=0.04</c:v>
          </c:tx>
          <c:spPr>
            <a:ln w="12700">
              <a:solidFill>
                <a:schemeClr val="bg1">
                  <a:lumMod val="75000"/>
                </a:schemeClr>
              </a:solidFill>
              <a:prstDash val="dash"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n-US"/>
                </a:pPr>
                <a:endParaRPr lang="es-ES"/>
              </a:p>
            </c:txPr>
            <c:dLblPos val="l"/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'COLBURN DESORCIÓN'!$G$159:$G$160</c:f>
              <c:numCache>
                <c:formatCode>General</c:formatCode>
                <c:ptCount val="2"/>
                <c:pt idx="0">
                  <c:v>1</c:v>
                </c:pt>
                <c:pt idx="1">
                  <c:v>50</c:v>
                </c:pt>
              </c:numCache>
            </c:numRef>
          </c:xVal>
          <c:yVal>
            <c:numRef>
              <c:f>'COLBURN DESORCIÓN'!$F$159:$F$160</c:f>
              <c:numCache>
                <c:formatCode>General</c:formatCode>
                <c:ptCount val="2"/>
                <c:pt idx="0">
                  <c:v>0.04</c:v>
                </c:pt>
                <c:pt idx="1">
                  <c:v>0.04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14-7C51-453B-8B23-3EE01C0060A2}"/>
            </c:ext>
          </c:extLst>
        </c:ser>
        <c:ser>
          <c:idx val="76"/>
          <c:order val="86"/>
          <c:tx>
            <c:v>"Y"=0.05</c:v>
          </c:tx>
          <c:spPr>
            <a:ln w="12700">
              <a:solidFill>
                <a:schemeClr val="bg1">
                  <a:lumMod val="75000"/>
                </a:schemeClr>
              </a:solidFill>
              <a:prstDash val="dash"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n-US"/>
                </a:pPr>
                <a:endParaRPr lang="es-ES"/>
              </a:p>
            </c:txPr>
            <c:dLblPos val="l"/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'COLBURN DESORCIÓN'!$G$161:$G$162</c:f>
              <c:numCache>
                <c:formatCode>General</c:formatCode>
                <c:ptCount val="2"/>
                <c:pt idx="0">
                  <c:v>1</c:v>
                </c:pt>
                <c:pt idx="1">
                  <c:v>50</c:v>
                </c:pt>
              </c:numCache>
            </c:numRef>
          </c:xVal>
          <c:yVal>
            <c:numRef>
              <c:f>'COLBURN DESORCIÓN'!$F$161:$F$162</c:f>
              <c:numCache>
                <c:formatCode>General</c:formatCode>
                <c:ptCount val="2"/>
                <c:pt idx="0">
                  <c:v>0.05</c:v>
                </c:pt>
                <c:pt idx="1">
                  <c:v>0.05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15-7C51-453B-8B23-3EE01C0060A2}"/>
            </c:ext>
          </c:extLst>
        </c:ser>
        <c:ser>
          <c:idx val="77"/>
          <c:order val="87"/>
          <c:tx>
            <c:v>"Y"=0.06</c:v>
          </c:tx>
          <c:spPr>
            <a:ln w="12700">
              <a:solidFill>
                <a:schemeClr val="bg1">
                  <a:lumMod val="75000"/>
                </a:schemeClr>
              </a:solidFill>
              <a:prstDash val="dash"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n-US"/>
                </a:pPr>
                <a:endParaRPr lang="es-ES"/>
              </a:p>
            </c:txPr>
            <c:dLblPos val="l"/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'COLBURN DESORCIÓN'!$G$163:$G$164</c:f>
              <c:numCache>
                <c:formatCode>General</c:formatCode>
                <c:ptCount val="2"/>
                <c:pt idx="0">
                  <c:v>1</c:v>
                </c:pt>
                <c:pt idx="1">
                  <c:v>50</c:v>
                </c:pt>
              </c:numCache>
            </c:numRef>
          </c:xVal>
          <c:yVal>
            <c:numRef>
              <c:f>'COLBURN DESORCIÓN'!$F$163:$F$164</c:f>
              <c:numCache>
                <c:formatCode>General</c:formatCode>
                <c:ptCount val="2"/>
                <c:pt idx="0">
                  <c:v>6.0000000000000005E-2</c:v>
                </c:pt>
                <c:pt idx="1">
                  <c:v>6.0000000000000005E-2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16-7C51-453B-8B23-3EE01C0060A2}"/>
            </c:ext>
          </c:extLst>
        </c:ser>
        <c:ser>
          <c:idx val="78"/>
          <c:order val="88"/>
          <c:tx>
            <c:v>"Y"=0.07</c:v>
          </c:tx>
          <c:spPr>
            <a:ln w="12700">
              <a:solidFill>
                <a:schemeClr val="bg1">
                  <a:lumMod val="75000"/>
                </a:schemeClr>
              </a:solidFill>
              <a:prstDash val="dash"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n-US"/>
                </a:pPr>
                <a:endParaRPr lang="es-ES"/>
              </a:p>
            </c:txPr>
            <c:dLblPos val="l"/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'COLBURN DESORCIÓN'!$G$165:$G$166</c:f>
              <c:numCache>
                <c:formatCode>General</c:formatCode>
                <c:ptCount val="2"/>
                <c:pt idx="0">
                  <c:v>1</c:v>
                </c:pt>
                <c:pt idx="1">
                  <c:v>50</c:v>
                </c:pt>
              </c:numCache>
            </c:numRef>
          </c:xVal>
          <c:yVal>
            <c:numRef>
              <c:f>'COLBURN DESORCIÓN'!$F$165:$F$166</c:f>
              <c:numCache>
                <c:formatCode>General</c:formatCode>
                <c:ptCount val="2"/>
                <c:pt idx="0">
                  <c:v>7.0000000000000007E-2</c:v>
                </c:pt>
                <c:pt idx="1">
                  <c:v>7.0000000000000007E-2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17-7C51-453B-8B23-3EE01C0060A2}"/>
            </c:ext>
          </c:extLst>
        </c:ser>
        <c:ser>
          <c:idx val="79"/>
          <c:order val="89"/>
          <c:tx>
            <c:v>"Y"=0.08</c:v>
          </c:tx>
          <c:spPr>
            <a:ln w="12700">
              <a:solidFill>
                <a:schemeClr val="bg1">
                  <a:lumMod val="75000"/>
                </a:schemeClr>
              </a:solidFill>
              <a:prstDash val="dash"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n-US"/>
                </a:pPr>
                <a:endParaRPr lang="es-ES"/>
              </a:p>
            </c:txPr>
            <c:dLblPos val="l"/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'COLBURN DESORCIÓN'!$G$167:$G$168</c:f>
              <c:numCache>
                <c:formatCode>General</c:formatCode>
                <c:ptCount val="2"/>
                <c:pt idx="0">
                  <c:v>1</c:v>
                </c:pt>
                <c:pt idx="1">
                  <c:v>50</c:v>
                </c:pt>
              </c:numCache>
            </c:numRef>
          </c:xVal>
          <c:yVal>
            <c:numRef>
              <c:f>'COLBURN DESORCIÓN'!$F$167:$F$168</c:f>
              <c:numCache>
                <c:formatCode>General</c:formatCode>
                <c:ptCount val="2"/>
                <c:pt idx="0">
                  <c:v>0.08</c:v>
                </c:pt>
                <c:pt idx="1">
                  <c:v>0.08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18-7C51-453B-8B23-3EE01C0060A2}"/>
            </c:ext>
          </c:extLst>
        </c:ser>
        <c:ser>
          <c:idx val="80"/>
          <c:order val="90"/>
          <c:tx>
            <c:v>"Y"=0.09</c:v>
          </c:tx>
          <c:spPr>
            <a:ln w="12700">
              <a:solidFill>
                <a:schemeClr val="bg1">
                  <a:lumMod val="75000"/>
                </a:schemeClr>
              </a:solidFill>
              <a:prstDash val="dash"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n-US"/>
                </a:pPr>
                <a:endParaRPr lang="es-ES"/>
              </a:p>
            </c:txPr>
            <c:dLblPos val="l"/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'COLBURN DESORCIÓN'!$G$169:$G$170</c:f>
              <c:numCache>
                <c:formatCode>General</c:formatCode>
                <c:ptCount val="2"/>
                <c:pt idx="0">
                  <c:v>1</c:v>
                </c:pt>
                <c:pt idx="1">
                  <c:v>50</c:v>
                </c:pt>
              </c:numCache>
            </c:numRef>
          </c:xVal>
          <c:yVal>
            <c:numRef>
              <c:f>'COLBURN DESORCIÓN'!$F$169:$F$170</c:f>
              <c:numCache>
                <c:formatCode>General</c:formatCode>
                <c:ptCount val="2"/>
                <c:pt idx="0">
                  <c:v>0.09</c:v>
                </c:pt>
                <c:pt idx="1">
                  <c:v>0.09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19-7C51-453B-8B23-3EE01C0060A2}"/>
            </c:ext>
          </c:extLst>
        </c:ser>
        <c:ser>
          <c:idx val="81"/>
          <c:order val="91"/>
          <c:tx>
            <c:v>"Y"=0.2</c:v>
          </c:tx>
          <c:spPr>
            <a:ln w="12700">
              <a:solidFill>
                <a:schemeClr val="bg1">
                  <a:lumMod val="75000"/>
                </a:schemeClr>
              </a:solidFill>
              <a:prstDash val="dash"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n-US"/>
                </a:pPr>
                <a:endParaRPr lang="es-ES"/>
              </a:p>
            </c:txPr>
            <c:dLblPos val="l"/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'COLBURN DESORCIÓN'!$G$172:$G$173</c:f>
              <c:numCache>
                <c:formatCode>General</c:formatCode>
                <c:ptCount val="2"/>
                <c:pt idx="0">
                  <c:v>1</c:v>
                </c:pt>
                <c:pt idx="1">
                  <c:v>50</c:v>
                </c:pt>
              </c:numCache>
            </c:numRef>
          </c:xVal>
          <c:yVal>
            <c:numRef>
              <c:f>'COLBURN DESORCIÓN'!$F$172:$F$173</c:f>
              <c:numCache>
                <c:formatCode>General</c:formatCode>
                <c:ptCount val="2"/>
                <c:pt idx="0">
                  <c:v>0.2</c:v>
                </c:pt>
                <c:pt idx="1">
                  <c:v>0.2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1A-7C51-453B-8B23-3EE01C0060A2}"/>
            </c:ext>
          </c:extLst>
        </c:ser>
        <c:ser>
          <c:idx val="82"/>
          <c:order val="92"/>
          <c:tx>
            <c:v>"Y"=0.3</c:v>
          </c:tx>
          <c:spPr>
            <a:ln w="12700">
              <a:solidFill>
                <a:schemeClr val="bg1">
                  <a:lumMod val="75000"/>
                </a:schemeClr>
              </a:solidFill>
              <a:prstDash val="dash"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n-US"/>
                </a:pPr>
                <a:endParaRPr lang="es-ES"/>
              </a:p>
            </c:txPr>
            <c:dLblPos val="l"/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'COLBURN DESORCIÓN'!$G$174:$G$175</c:f>
              <c:numCache>
                <c:formatCode>General</c:formatCode>
                <c:ptCount val="2"/>
                <c:pt idx="0">
                  <c:v>1</c:v>
                </c:pt>
                <c:pt idx="1">
                  <c:v>50</c:v>
                </c:pt>
              </c:numCache>
            </c:numRef>
          </c:xVal>
          <c:yVal>
            <c:numRef>
              <c:f>'COLBURN DESORCIÓN'!$F$174:$F$175</c:f>
              <c:numCache>
                <c:formatCode>General</c:formatCode>
                <c:ptCount val="2"/>
                <c:pt idx="0">
                  <c:v>0.30000000000000004</c:v>
                </c:pt>
                <c:pt idx="1">
                  <c:v>0.30000000000000004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1B-7C51-453B-8B23-3EE01C0060A2}"/>
            </c:ext>
          </c:extLst>
        </c:ser>
        <c:ser>
          <c:idx val="83"/>
          <c:order val="93"/>
          <c:tx>
            <c:v>"Y"=0.4</c:v>
          </c:tx>
          <c:spPr>
            <a:ln w="12700">
              <a:solidFill>
                <a:schemeClr val="bg1">
                  <a:lumMod val="75000"/>
                </a:schemeClr>
              </a:solidFill>
              <a:prstDash val="dash"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n-US"/>
                </a:pPr>
                <a:endParaRPr lang="es-ES"/>
              </a:p>
            </c:txPr>
            <c:dLblPos val="l"/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'COLBURN DESORCIÓN'!$G$176:$G$177</c:f>
              <c:numCache>
                <c:formatCode>General</c:formatCode>
                <c:ptCount val="2"/>
                <c:pt idx="0">
                  <c:v>1</c:v>
                </c:pt>
                <c:pt idx="1">
                  <c:v>50</c:v>
                </c:pt>
              </c:numCache>
            </c:numRef>
          </c:xVal>
          <c:yVal>
            <c:numRef>
              <c:f>'COLBURN DESORCIÓN'!$F$176:$F$177</c:f>
              <c:numCache>
                <c:formatCode>General</c:formatCode>
                <c:ptCount val="2"/>
                <c:pt idx="0">
                  <c:v>0.4</c:v>
                </c:pt>
                <c:pt idx="1">
                  <c:v>0.4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1C-7C51-453B-8B23-3EE01C0060A2}"/>
            </c:ext>
          </c:extLst>
        </c:ser>
        <c:ser>
          <c:idx val="84"/>
          <c:order val="94"/>
          <c:tx>
            <c:v>"Y"=0.5</c:v>
          </c:tx>
          <c:spPr>
            <a:ln w="12700">
              <a:solidFill>
                <a:schemeClr val="bg1">
                  <a:lumMod val="75000"/>
                </a:schemeClr>
              </a:solidFill>
              <a:prstDash val="dash"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n-US"/>
                </a:pPr>
                <a:endParaRPr lang="es-ES"/>
              </a:p>
            </c:txPr>
            <c:dLblPos val="l"/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'COLBURN DESORCIÓN'!$G$178:$G$179</c:f>
              <c:numCache>
                <c:formatCode>General</c:formatCode>
                <c:ptCount val="2"/>
                <c:pt idx="0">
                  <c:v>1</c:v>
                </c:pt>
                <c:pt idx="1">
                  <c:v>50</c:v>
                </c:pt>
              </c:numCache>
            </c:numRef>
          </c:xVal>
          <c:yVal>
            <c:numRef>
              <c:f>'COLBURN DESORCIÓN'!$F$178:$F$179</c:f>
              <c:numCache>
                <c:formatCode>General</c:formatCode>
                <c:ptCount val="2"/>
                <c:pt idx="0">
                  <c:v>0.5</c:v>
                </c:pt>
                <c:pt idx="1">
                  <c:v>0.5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1D-7C51-453B-8B23-3EE01C0060A2}"/>
            </c:ext>
          </c:extLst>
        </c:ser>
        <c:ser>
          <c:idx val="85"/>
          <c:order val="95"/>
          <c:tx>
            <c:v>"Y"=0.6</c:v>
          </c:tx>
          <c:spPr>
            <a:ln w="12700">
              <a:solidFill>
                <a:schemeClr val="bg1">
                  <a:lumMod val="75000"/>
                </a:schemeClr>
              </a:solidFill>
              <a:prstDash val="dash"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n-US"/>
                </a:pPr>
                <a:endParaRPr lang="es-ES"/>
              </a:p>
            </c:txPr>
            <c:dLblPos val="l"/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'COLBURN DESORCIÓN'!$G$180:$G$181</c:f>
              <c:numCache>
                <c:formatCode>General</c:formatCode>
                <c:ptCount val="2"/>
                <c:pt idx="0">
                  <c:v>1</c:v>
                </c:pt>
                <c:pt idx="1">
                  <c:v>50</c:v>
                </c:pt>
              </c:numCache>
            </c:numRef>
          </c:xVal>
          <c:yVal>
            <c:numRef>
              <c:f>'COLBURN DESORCIÓN'!$F$180:$F$181</c:f>
              <c:numCache>
                <c:formatCode>General</c:formatCode>
                <c:ptCount val="2"/>
                <c:pt idx="0">
                  <c:v>0.6</c:v>
                </c:pt>
                <c:pt idx="1">
                  <c:v>0.6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1E-7C51-453B-8B23-3EE01C0060A2}"/>
            </c:ext>
          </c:extLst>
        </c:ser>
        <c:ser>
          <c:idx val="86"/>
          <c:order val="96"/>
          <c:tx>
            <c:v>"Y"=0.7</c:v>
          </c:tx>
          <c:spPr>
            <a:ln w="12700">
              <a:solidFill>
                <a:schemeClr val="bg1">
                  <a:lumMod val="75000"/>
                </a:schemeClr>
              </a:solidFill>
              <a:prstDash val="dash"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n-US"/>
                </a:pPr>
                <a:endParaRPr lang="es-ES"/>
              </a:p>
            </c:txPr>
            <c:dLblPos val="l"/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'COLBURN DESORCIÓN'!$G$182:$G$183</c:f>
              <c:numCache>
                <c:formatCode>General</c:formatCode>
                <c:ptCount val="2"/>
                <c:pt idx="0">
                  <c:v>1</c:v>
                </c:pt>
                <c:pt idx="1">
                  <c:v>50</c:v>
                </c:pt>
              </c:numCache>
            </c:numRef>
          </c:xVal>
          <c:yVal>
            <c:numRef>
              <c:f>'COLBURN DESORCIÓN'!$F$182:$F$183</c:f>
              <c:numCache>
                <c:formatCode>General</c:formatCode>
                <c:ptCount val="2"/>
                <c:pt idx="0">
                  <c:v>0.7</c:v>
                </c:pt>
                <c:pt idx="1">
                  <c:v>0.7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1F-7C51-453B-8B23-3EE01C0060A2}"/>
            </c:ext>
          </c:extLst>
        </c:ser>
        <c:ser>
          <c:idx val="87"/>
          <c:order val="97"/>
          <c:tx>
            <c:v>"Y"=0.8</c:v>
          </c:tx>
          <c:spPr>
            <a:ln w="12700">
              <a:solidFill>
                <a:schemeClr val="bg1">
                  <a:lumMod val="75000"/>
                </a:schemeClr>
              </a:solidFill>
              <a:prstDash val="dash"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n-US"/>
                </a:pPr>
                <a:endParaRPr lang="es-ES"/>
              </a:p>
            </c:txPr>
            <c:dLblPos val="l"/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'COLBURN DESORCIÓN'!$G$184:$G$185</c:f>
              <c:numCache>
                <c:formatCode>General</c:formatCode>
                <c:ptCount val="2"/>
                <c:pt idx="0">
                  <c:v>1</c:v>
                </c:pt>
                <c:pt idx="1">
                  <c:v>50</c:v>
                </c:pt>
              </c:numCache>
            </c:numRef>
          </c:xVal>
          <c:yVal>
            <c:numRef>
              <c:f>'COLBURN DESORCIÓN'!$F$184:$F$185</c:f>
              <c:numCache>
                <c:formatCode>General</c:formatCode>
                <c:ptCount val="2"/>
                <c:pt idx="0">
                  <c:v>0.79999999999999993</c:v>
                </c:pt>
                <c:pt idx="1">
                  <c:v>0.79999999999999993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20-7C51-453B-8B23-3EE01C0060A2}"/>
            </c:ext>
          </c:extLst>
        </c:ser>
        <c:ser>
          <c:idx val="88"/>
          <c:order val="98"/>
          <c:tx>
            <c:v>"Y"=0.9</c:v>
          </c:tx>
          <c:spPr>
            <a:ln w="12700">
              <a:solidFill>
                <a:schemeClr val="bg1">
                  <a:lumMod val="75000"/>
                </a:schemeClr>
              </a:solidFill>
              <a:prstDash val="dash"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n-US"/>
                </a:pPr>
                <a:endParaRPr lang="es-ES"/>
              </a:p>
            </c:txPr>
            <c:dLblPos val="l"/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'COLBURN DESORCIÓN'!$G$186:$G$187</c:f>
              <c:numCache>
                <c:formatCode>General</c:formatCode>
                <c:ptCount val="2"/>
                <c:pt idx="0">
                  <c:v>1</c:v>
                </c:pt>
                <c:pt idx="1">
                  <c:v>50</c:v>
                </c:pt>
              </c:numCache>
            </c:numRef>
          </c:xVal>
          <c:yVal>
            <c:numRef>
              <c:f>'COLBURN DESORCIÓN'!$F$186:$F$187</c:f>
              <c:numCache>
                <c:formatCode>General</c:formatCode>
                <c:ptCount val="2"/>
                <c:pt idx="0">
                  <c:v>0.89999999999999991</c:v>
                </c:pt>
                <c:pt idx="1">
                  <c:v>0.89999999999999991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21-7C51-453B-8B23-3EE01C0060A2}"/>
            </c:ext>
          </c:extLst>
        </c:ser>
        <c:axId val="58551680"/>
        <c:axId val="58565760"/>
      </c:scatterChart>
      <c:valAx>
        <c:axId val="58551680"/>
        <c:scaling>
          <c:logBase val="10"/>
          <c:orientation val="minMax"/>
          <c:max val="28"/>
          <c:min val="1"/>
        </c:scaling>
        <c:delete val="1"/>
        <c:axPos val="b"/>
        <c:numFmt formatCode="General" sourceLinked="1"/>
        <c:tickLblPos val="nextTo"/>
        <c:crossAx val="58565760"/>
        <c:crosses val="autoZero"/>
        <c:crossBetween val="midCat"/>
        <c:majorUnit val="10"/>
        <c:minorUnit val="10"/>
      </c:valAx>
      <c:valAx>
        <c:axId val="58565760"/>
        <c:scaling>
          <c:logBase val="10"/>
          <c:orientation val="minMax"/>
          <c:max val="1"/>
          <c:min val="1.0000000000000036E-4"/>
        </c:scaling>
        <c:axPos val="l"/>
        <c:majorGridlines/>
        <c:numFmt formatCode="General" sourceLinked="1"/>
        <c:tickLblPos val="nextTo"/>
        <c:txPr>
          <a:bodyPr/>
          <a:lstStyle/>
          <a:p>
            <a:pPr>
              <a:defRPr lang="en-US"/>
            </a:pPr>
            <a:endParaRPr lang="es-ES"/>
          </a:p>
        </c:txPr>
        <c:crossAx val="58551680"/>
        <c:crosses val="autoZero"/>
        <c:crossBetween val="midCat"/>
      </c:valAx>
      <c:spPr>
        <a:ln>
          <a:solidFill>
            <a:sysClr val="windowText" lastClr="000000"/>
          </a:solidFill>
        </a:ln>
      </c:spPr>
    </c:plotArea>
    <c:plotVisOnly val="1"/>
    <c:dispBlanksAs val="gap"/>
  </c:chart>
  <c:printSettings>
    <c:headerFooter/>
    <c:pageMargins b="0.75000000000000155" l="0.70000000000000062" r="0.70000000000000062" t="0.75000000000000155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228204</xdr:colOff>
      <xdr:row>8</xdr:row>
      <xdr:rowOff>31748</xdr:rowOff>
    </xdr:from>
    <xdr:to>
      <xdr:col>12</xdr:col>
      <xdr:colOff>330200</xdr:colOff>
      <xdr:row>71</xdr:row>
      <xdr:rowOff>99580</xdr:rowOff>
    </xdr:to>
    <xdr:graphicFrame macro="">
      <xdr:nvGraphicFramePr>
        <xdr:cNvPr id="2" name="1 Gráfico">
          <a:extLst>
            <a:ext uri="{FF2B5EF4-FFF2-40B4-BE49-F238E27FC236}">
              <a16:creationId xmlns="" xmlns:a16="http://schemas.microsoft.com/office/drawing/2014/main" id="{F69558D7-7378-4FA6-BD06-3785161B3A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3</xdr:col>
      <xdr:colOff>704850</xdr:colOff>
      <xdr:row>72</xdr:row>
      <xdr:rowOff>95250</xdr:rowOff>
    </xdr:from>
    <xdr:to>
      <xdr:col>7</xdr:col>
      <xdr:colOff>361950</xdr:colOff>
      <xdr:row>80</xdr:row>
      <xdr:rowOff>76200</xdr:rowOff>
    </xdr:to>
    <xdr:pic>
      <xdr:nvPicPr>
        <xdr:cNvPr id="3" name="7 Imagen" descr="definicion de A.jpg">
          <a:extLst>
            <a:ext uri="{FF2B5EF4-FFF2-40B4-BE49-F238E27FC236}">
              <a16:creationId xmlns="" xmlns:a16="http://schemas.microsoft.com/office/drawing/2014/main" id="{CAB92D83-59EB-47F0-9BAE-6E0BF6554F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76550" y="13575030"/>
          <a:ext cx="2918460" cy="1443990"/>
        </a:xfrm>
        <a:prstGeom prst="rect">
          <a:avLst/>
        </a:prstGeom>
      </xdr:spPr>
    </xdr:pic>
    <xdr:clientData/>
  </xdr:twoCellAnchor>
  <xdr:twoCellAnchor>
    <xdr:from>
      <xdr:col>11</xdr:col>
      <xdr:colOff>352096</xdr:colOff>
      <xdr:row>16</xdr:row>
      <xdr:rowOff>110359</xdr:rowOff>
    </xdr:from>
    <xdr:to>
      <xdr:col>11</xdr:col>
      <xdr:colOff>749648</xdr:colOff>
      <xdr:row>17</xdr:row>
      <xdr:rowOff>145929</xdr:rowOff>
    </xdr:to>
    <xdr:sp macro="" textlink="">
      <xdr:nvSpPr>
        <xdr:cNvPr id="4" name="1 CuadroTexto">
          <a:extLst>
            <a:ext uri="{FF2B5EF4-FFF2-40B4-BE49-F238E27FC236}">
              <a16:creationId xmlns="" xmlns:a16="http://schemas.microsoft.com/office/drawing/2014/main" id="{DBC57DC1-DEBC-48A4-A19C-B5F563C752CB}"/>
            </a:ext>
          </a:extLst>
        </xdr:cNvPr>
        <xdr:cNvSpPr txBox="1"/>
      </xdr:nvSpPr>
      <xdr:spPr>
        <a:xfrm>
          <a:off x="8955076" y="3181219"/>
          <a:ext cx="397552" cy="218450"/>
        </a:xfrm>
        <a:prstGeom prst="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 rtlCol="0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s-ES" sz="1100"/>
            <a:t>0.6</a:t>
          </a:r>
        </a:p>
      </xdr:txBody>
    </xdr:sp>
    <xdr:clientData/>
  </xdr:twoCellAnchor>
  <xdr:twoCellAnchor>
    <xdr:from>
      <xdr:col>11</xdr:col>
      <xdr:colOff>352095</xdr:colOff>
      <xdr:row>18</xdr:row>
      <xdr:rowOff>68317</xdr:rowOff>
    </xdr:from>
    <xdr:to>
      <xdr:col>11</xdr:col>
      <xdr:colOff>749647</xdr:colOff>
      <xdr:row>19</xdr:row>
      <xdr:rowOff>103887</xdr:rowOff>
    </xdr:to>
    <xdr:sp macro="" textlink="">
      <xdr:nvSpPr>
        <xdr:cNvPr id="5" name="1 CuadroTexto">
          <a:extLst>
            <a:ext uri="{FF2B5EF4-FFF2-40B4-BE49-F238E27FC236}">
              <a16:creationId xmlns="" xmlns:a16="http://schemas.microsoft.com/office/drawing/2014/main" id="{5960BCC8-7C54-447F-AA28-A542F8EAF0C2}"/>
            </a:ext>
          </a:extLst>
        </xdr:cNvPr>
        <xdr:cNvSpPr txBox="1"/>
      </xdr:nvSpPr>
      <xdr:spPr>
        <a:xfrm>
          <a:off x="8955075" y="3504937"/>
          <a:ext cx="397552" cy="218450"/>
        </a:xfrm>
        <a:prstGeom prst="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 rtlCol="0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s-ES" sz="1100"/>
            <a:t>0.7</a:t>
          </a:r>
        </a:p>
      </xdr:txBody>
    </xdr:sp>
    <xdr:clientData/>
  </xdr:twoCellAnchor>
  <xdr:twoCellAnchor>
    <xdr:from>
      <xdr:col>11</xdr:col>
      <xdr:colOff>357350</xdr:colOff>
      <xdr:row>20</xdr:row>
      <xdr:rowOff>136634</xdr:rowOff>
    </xdr:from>
    <xdr:to>
      <xdr:col>11</xdr:col>
      <xdr:colOff>754902</xdr:colOff>
      <xdr:row>21</xdr:row>
      <xdr:rowOff>166948</xdr:rowOff>
    </xdr:to>
    <xdr:sp macro="" textlink="">
      <xdr:nvSpPr>
        <xdr:cNvPr id="6" name="1 CuadroTexto">
          <a:extLst>
            <a:ext uri="{FF2B5EF4-FFF2-40B4-BE49-F238E27FC236}">
              <a16:creationId xmlns="" xmlns:a16="http://schemas.microsoft.com/office/drawing/2014/main" id="{4A668B3F-9EA5-4826-A19F-8BBE506ADCC5}"/>
            </a:ext>
          </a:extLst>
        </xdr:cNvPr>
        <xdr:cNvSpPr txBox="1"/>
      </xdr:nvSpPr>
      <xdr:spPr>
        <a:xfrm>
          <a:off x="8960330" y="3939014"/>
          <a:ext cx="397552" cy="220814"/>
        </a:xfrm>
        <a:prstGeom prst="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 rtlCol="0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s-ES" sz="1100"/>
            <a:t>0.8</a:t>
          </a:r>
        </a:p>
      </xdr:txBody>
    </xdr:sp>
    <xdr:clientData/>
  </xdr:twoCellAnchor>
  <xdr:twoCellAnchor>
    <xdr:from>
      <xdr:col>11</xdr:col>
      <xdr:colOff>346841</xdr:colOff>
      <xdr:row>24</xdr:row>
      <xdr:rowOff>141890</xdr:rowOff>
    </xdr:from>
    <xdr:to>
      <xdr:col>11</xdr:col>
      <xdr:colOff>744393</xdr:colOff>
      <xdr:row>25</xdr:row>
      <xdr:rowOff>177460</xdr:rowOff>
    </xdr:to>
    <xdr:sp macro="" textlink="">
      <xdr:nvSpPr>
        <xdr:cNvPr id="7" name="1 CuadroTexto">
          <a:extLst>
            <a:ext uri="{FF2B5EF4-FFF2-40B4-BE49-F238E27FC236}">
              <a16:creationId xmlns="" xmlns:a16="http://schemas.microsoft.com/office/drawing/2014/main" id="{DD55AFF8-609F-41C2-A88F-A27FEB19E6E2}"/>
            </a:ext>
          </a:extLst>
        </xdr:cNvPr>
        <xdr:cNvSpPr txBox="1"/>
      </xdr:nvSpPr>
      <xdr:spPr>
        <a:xfrm>
          <a:off x="8949821" y="4691030"/>
          <a:ext cx="397552" cy="218450"/>
        </a:xfrm>
        <a:prstGeom prst="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 rtlCol="0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s-ES" sz="1100"/>
            <a:t>0.9</a:t>
          </a:r>
        </a:p>
      </xdr:txBody>
    </xdr:sp>
    <xdr:clientData/>
  </xdr:twoCellAnchor>
  <xdr:twoCellAnchor>
    <xdr:from>
      <xdr:col>11</xdr:col>
      <xdr:colOff>339530</xdr:colOff>
      <xdr:row>30</xdr:row>
      <xdr:rowOff>189872</xdr:rowOff>
    </xdr:from>
    <xdr:to>
      <xdr:col>11</xdr:col>
      <xdr:colOff>737082</xdr:colOff>
      <xdr:row>32</xdr:row>
      <xdr:rowOff>33286</xdr:rowOff>
    </xdr:to>
    <xdr:sp macro="" textlink="">
      <xdr:nvSpPr>
        <xdr:cNvPr id="8" name="1 CuadroTexto">
          <a:extLst>
            <a:ext uri="{FF2B5EF4-FFF2-40B4-BE49-F238E27FC236}">
              <a16:creationId xmlns="" xmlns:a16="http://schemas.microsoft.com/office/drawing/2014/main" id="{40AA0CEA-524D-4C5B-873B-A249C3849C61}"/>
            </a:ext>
          </a:extLst>
        </xdr:cNvPr>
        <xdr:cNvSpPr txBox="1"/>
      </xdr:nvSpPr>
      <xdr:spPr>
        <a:xfrm>
          <a:off x="8942510" y="5866772"/>
          <a:ext cx="397552" cy="216794"/>
        </a:xfrm>
        <a:prstGeom prst="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 rtlCol="0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s-ES" sz="1100"/>
            <a:t>1</a:t>
          </a:r>
        </a:p>
      </xdr:txBody>
    </xdr:sp>
    <xdr:clientData/>
  </xdr:twoCellAnchor>
  <xdr:twoCellAnchor>
    <xdr:from>
      <xdr:col>11</xdr:col>
      <xdr:colOff>351183</xdr:colOff>
      <xdr:row>40</xdr:row>
      <xdr:rowOff>6626</xdr:rowOff>
    </xdr:from>
    <xdr:to>
      <xdr:col>11</xdr:col>
      <xdr:colOff>748735</xdr:colOff>
      <xdr:row>41</xdr:row>
      <xdr:rowOff>42197</xdr:rowOff>
    </xdr:to>
    <xdr:sp macro="" textlink="">
      <xdr:nvSpPr>
        <xdr:cNvPr id="9" name="1 CuadroTexto">
          <a:extLst>
            <a:ext uri="{FF2B5EF4-FFF2-40B4-BE49-F238E27FC236}">
              <a16:creationId xmlns="" xmlns:a16="http://schemas.microsoft.com/office/drawing/2014/main" id="{838B5728-7369-40D8-A061-7C885B97B2F4}"/>
            </a:ext>
          </a:extLst>
        </xdr:cNvPr>
        <xdr:cNvSpPr txBox="1"/>
      </xdr:nvSpPr>
      <xdr:spPr>
        <a:xfrm>
          <a:off x="8954163" y="7519946"/>
          <a:ext cx="397552" cy="218451"/>
        </a:xfrm>
        <a:prstGeom prst="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 rtlCol="0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s-ES" sz="1100"/>
            <a:t>1,1</a:t>
          </a:r>
        </a:p>
      </xdr:txBody>
    </xdr:sp>
    <xdr:clientData/>
  </xdr:twoCellAnchor>
  <xdr:twoCellAnchor>
    <xdr:from>
      <xdr:col>11</xdr:col>
      <xdr:colOff>318442</xdr:colOff>
      <xdr:row>49</xdr:row>
      <xdr:rowOff>94326</xdr:rowOff>
    </xdr:from>
    <xdr:to>
      <xdr:col>11</xdr:col>
      <xdr:colOff>715994</xdr:colOff>
      <xdr:row>50</xdr:row>
      <xdr:rowOff>120932</xdr:rowOff>
    </xdr:to>
    <xdr:sp macro="" textlink="">
      <xdr:nvSpPr>
        <xdr:cNvPr id="10" name="1 CuadroTexto">
          <a:extLst>
            <a:ext uri="{FF2B5EF4-FFF2-40B4-BE49-F238E27FC236}">
              <a16:creationId xmlns="" xmlns:a16="http://schemas.microsoft.com/office/drawing/2014/main" id="{3120FF51-3CDA-44B9-A372-9D95427C8A24}"/>
            </a:ext>
          </a:extLst>
        </xdr:cNvPr>
        <xdr:cNvSpPr txBox="1"/>
      </xdr:nvSpPr>
      <xdr:spPr>
        <a:xfrm>
          <a:off x="8727656" y="9782612"/>
          <a:ext cx="397552" cy="230713"/>
        </a:xfrm>
        <a:prstGeom prst="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 rtlCol="0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s-ES" sz="1100"/>
            <a:t>1,2</a:t>
          </a:r>
        </a:p>
      </xdr:txBody>
    </xdr:sp>
    <xdr:clientData/>
  </xdr:twoCellAnchor>
  <xdr:twoCellAnchor>
    <xdr:from>
      <xdr:col>11</xdr:col>
      <xdr:colOff>291547</xdr:colOff>
      <xdr:row>63</xdr:row>
      <xdr:rowOff>93577</xdr:rowOff>
    </xdr:from>
    <xdr:to>
      <xdr:col>11</xdr:col>
      <xdr:colOff>689099</xdr:colOff>
      <xdr:row>64</xdr:row>
      <xdr:rowOff>131389</xdr:rowOff>
    </xdr:to>
    <xdr:sp macro="" textlink="">
      <xdr:nvSpPr>
        <xdr:cNvPr id="11" name="1 CuadroTexto">
          <a:extLst>
            <a:ext uri="{FF2B5EF4-FFF2-40B4-BE49-F238E27FC236}">
              <a16:creationId xmlns="" xmlns:a16="http://schemas.microsoft.com/office/drawing/2014/main" id="{AB26FF58-2964-49B0-9859-00EE27B097FE}"/>
            </a:ext>
          </a:extLst>
        </xdr:cNvPr>
        <xdr:cNvSpPr txBox="1"/>
      </xdr:nvSpPr>
      <xdr:spPr>
        <a:xfrm>
          <a:off x="8721172" y="12634827"/>
          <a:ext cx="397552" cy="244187"/>
        </a:xfrm>
        <a:prstGeom prst="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 rtlCol="0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s-ES" sz="1100"/>
            <a:t>1,3</a:t>
          </a:r>
        </a:p>
      </xdr:txBody>
    </xdr:sp>
    <xdr:clientData/>
  </xdr:twoCellAnchor>
  <xdr:twoCellAnchor>
    <xdr:from>
      <xdr:col>11</xdr:col>
      <xdr:colOff>244315</xdr:colOff>
      <xdr:row>66</xdr:row>
      <xdr:rowOff>80397</xdr:rowOff>
    </xdr:from>
    <xdr:to>
      <xdr:col>11</xdr:col>
      <xdr:colOff>641867</xdr:colOff>
      <xdr:row>67</xdr:row>
      <xdr:rowOff>120611</xdr:rowOff>
    </xdr:to>
    <xdr:sp macro="" textlink="">
      <xdr:nvSpPr>
        <xdr:cNvPr id="14" name="1 CuadroTexto">
          <a:extLst>
            <a:ext uri="{FF2B5EF4-FFF2-40B4-BE49-F238E27FC236}">
              <a16:creationId xmlns="" xmlns:a16="http://schemas.microsoft.com/office/drawing/2014/main" id="{FE9EB775-56A8-4630-92F5-73FE95EC134B}"/>
            </a:ext>
          </a:extLst>
        </xdr:cNvPr>
        <xdr:cNvSpPr txBox="1"/>
      </xdr:nvSpPr>
      <xdr:spPr>
        <a:xfrm>
          <a:off x="8653529" y="13156861"/>
          <a:ext cx="397552" cy="230714"/>
        </a:xfrm>
        <a:prstGeom prst="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 rtlCol="0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s-ES" sz="1100"/>
            <a:t>1,6</a:t>
          </a:r>
        </a:p>
      </xdr:txBody>
    </xdr:sp>
    <xdr:clientData/>
  </xdr:twoCellAnchor>
  <xdr:twoCellAnchor>
    <xdr:from>
      <xdr:col>10</xdr:col>
      <xdr:colOff>499326</xdr:colOff>
      <xdr:row>68</xdr:row>
      <xdr:rowOff>125860</xdr:rowOff>
    </xdr:from>
    <xdr:to>
      <xdr:col>11</xdr:col>
      <xdr:colOff>121271</xdr:colOff>
      <xdr:row>69</xdr:row>
      <xdr:rowOff>152467</xdr:rowOff>
    </xdr:to>
    <xdr:sp macro="" textlink="">
      <xdr:nvSpPr>
        <xdr:cNvPr id="15" name="1 CuadroTexto">
          <a:extLst>
            <a:ext uri="{FF2B5EF4-FFF2-40B4-BE49-F238E27FC236}">
              <a16:creationId xmlns="" xmlns:a16="http://schemas.microsoft.com/office/drawing/2014/main" id="{F96097E9-5914-4215-80AA-5EF036207C5A}"/>
            </a:ext>
          </a:extLst>
        </xdr:cNvPr>
        <xdr:cNvSpPr txBox="1"/>
      </xdr:nvSpPr>
      <xdr:spPr>
        <a:xfrm>
          <a:off x="8132933" y="13583324"/>
          <a:ext cx="397552" cy="230714"/>
        </a:xfrm>
        <a:prstGeom prst="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 rtlCol="0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s-ES" sz="1100"/>
            <a:t>1,8</a:t>
          </a:r>
        </a:p>
      </xdr:txBody>
    </xdr:sp>
    <xdr:clientData/>
  </xdr:twoCellAnchor>
  <xdr:twoCellAnchor>
    <xdr:from>
      <xdr:col>10</xdr:col>
      <xdr:colOff>109202</xdr:colOff>
      <xdr:row>68</xdr:row>
      <xdr:rowOff>125860</xdr:rowOff>
    </xdr:from>
    <xdr:to>
      <xdr:col>10</xdr:col>
      <xdr:colOff>493466</xdr:colOff>
      <xdr:row>69</xdr:row>
      <xdr:rowOff>152467</xdr:rowOff>
    </xdr:to>
    <xdr:sp macro="" textlink="">
      <xdr:nvSpPr>
        <xdr:cNvPr id="16" name="1 CuadroTexto">
          <a:extLst>
            <a:ext uri="{FF2B5EF4-FFF2-40B4-BE49-F238E27FC236}">
              <a16:creationId xmlns="" xmlns:a16="http://schemas.microsoft.com/office/drawing/2014/main" id="{C6E281E6-EEFC-425D-B3F7-B03361560339}"/>
            </a:ext>
          </a:extLst>
        </xdr:cNvPr>
        <xdr:cNvSpPr txBox="1"/>
      </xdr:nvSpPr>
      <xdr:spPr>
        <a:xfrm>
          <a:off x="7742809" y="13583324"/>
          <a:ext cx="384264" cy="230714"/>
        </a:xfrm>
        <a:prstGeom prst="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 rtlCol="0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s-ES" sz="1100"/>
            <a:t>2</a:t>
          </a:r>
        </a:p>
      </xdr:txBody>
    </xdr:sp>
    <xdr:clientData/>
  </xdr:twoCellAnchor>
  <xdr:twoCellAnchor>
    <xdr:from>
      <xdr:col>9</xdr:col>
      <xdr:colOff>473359</xdr:colOff>
      <xdr:row>68</xdr:row>
      <xdr:rowOff>116541</xdr:rowOff>
    </xdr:from>
    <xdr:to>
      <xdr:col>10</xdr:col>
      <xdr:colOff>95304</xdr:colOff>
      <xdr:row>69</xdr:row>
      <xdr:rowOff>143148</xdr:rowOff>
    </xdr:to>
    <xdr:sp macro="" textlink="">
      <xdr:nvSpPr>
        <xdr:cNvPr id="17" name="1 CuadroTexto">
          <a:extLst>
            <a:ext uri="{FF2B5EF4-FFF2-40B4-BE49-F238E27FC236}">
              <a16:creationId xmlns="" xmlns:a16="http://schemas.microsoft.com/office/drawing/2014/main" id="{974EB2AF-1AE9-4EC7-8F97-82D27B0B356A}"/>
            </a:ext>
          </a:extLst>
        </xdr:cNvPr>
        <xdr:cNvSpPr txBox="1"/>
      </xdr:nvSpPr>
      <xdr:spPr>
        <a:xfrm>
          <a:off x="7331359" y="13574005"/>
          <a:ext cx="397552" cy="230714"/>
        </a:xfrm>
        <a:prstGeom prst="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 rtlCol="0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s-ES" sz="1100"/>
            <a:t>2,5</a:t>
          </a:r>
        </a:p>
      </xdr:txBody>
    </xdr:sp>
    <xdr:clientData/>
  </xdr:twoCellAnchor>
  <xdr:twoCellAnchor>
    <xdr:from>
      <xdr:col>7</xdr:col>
      <xdr:colOff>378589</xdr:colOff>
      <xdr:row>66</xdr:row>
      <xdr:rowOff>66755</xdr:rowOff>
    </xdr:from>
    <xdr:to>
      <xdr:col>7</xdr:col>
      <xdr:colOff>762854</xdr:colOff>
      <xdr:row>67</xdr:row>
      <xdr:rowOff>106969</xdr:rowOff>
    </xdr:to>
    <xdr:sp macro="" textlink="">
      <xdr:nvSpPr>
        <xdr:cNvPr id="18" name="1 CuadroTexto">
          <a:extLst>
            <a:ext uri="{FF2B5EF4-FFF2-40B4-BE49-F238E27FC236}">
              <a16:creationId xmlns="" xmlns:a16="http://schemas.microsoft.com/office/drawing/2014/main" id="{1CC626F6-68B9-4397-B6AA-6BDDE57D11D1}"/>
            </a:ext>
          </a:extLst>
        </xdr:cNvPr>
        <xdr:cNvSpPr txBox="1"/>
      </xdr:nvSpPr>
      <xdr:spPr>
        <a:xfrm>
          <a:off x="5685375" y="13143219"/>
          <a:ext cx="384265" cy="230714"/>
        </a:xfrm>
        <a:prstGeom prst="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 rtlCol="0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s-ES" sz="1100"/>
            <a:t>3</a:t>
          </a:r>
        </a:p>
      </xdr:txBody>
    </xdr:sp>
    <xdr:clientData/>
  </xdr:twoCellAnchor>
  <xdr:twoCellAnchor>
    <xdr:from>
      <xdr:col>7</xdr:col>
      <xdr:colOff>234032</xdr:colOff>
      <xdr:row>64</xdr:row>
      <xdr:rowOff>175611</xdr:rowOff>
    </xdr:from>
    <xdr:to>
      <xdr:col>7</xdr:col>
      <xdr:colOff>631584</xdr:colOff>
      <xdr:row>65</xdr:row>
      <xdr:rowOff>202218</xdr:rowOff>
    </xdr:to>
    <xdr:sp macro="" textlink="">
      <xdr:nvSpPr>
        <xdr:cNvPr id="19" name="1 CuadroTexto">
          <a:extLst>
            <a:ext uri="{FF2B5EF4-FFF2-40B4-BE49-F238E27FC236}">
              <a16:creationId xmlns="" xmlns:a16="http://schemas.microsoft.com/office/drawing/2014/main" id="{B7BCAB25-1FE2-44A6-AF37-732C117D433F}"/>
            </a:ext>
          </a:extLst>
        </xdr:cNvPr>
        <xdr:cNvSpPr txBox="1"/>
      </xdr:nvSpPr>
      <xdr:spPr>
        <a:xfrm>
          <a:off x="5540818" y="12843861"/>
          <a:ext cx="397552" cy="230714"/>
        </a:xfrm>
        <a:prstGeom prst="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 rtlCol="0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s-ES" sz="1100"/>
            <a:t>4</a:t>
          </a:r>
        </a:p>
      </xdr:txBody>
    </xdr:sp>
    <xdr:clientData/>
  </xdr:twoCellAnchor>
  <xdr:twoCellAnchor>
    <xdr:from>
      <xdr:col>7</xdr:col>
      <xdr:colOff>48025</xdr:colOff>
      <xdr:row>63</xdr:row>
      <xdr:rowOff>39540</xdr:rowOff>
    </xdr:from>
    <xdr:to>
      <xdr:col>7</xdr:col>
      <xdr:colOff>432290</xdr:colOff>
      <xdr:row>64</xdr:row>
      <xdr:rowOff>66147</xdr:rowOff>
    </xdr:to>
    <xdr:sp macro="" textlink="">
      <xdr:nvSpPr>
        <xdr:cNvPr id="20" name="1 CuadroTexto">
          <a:extLst>
            <a:ext uri="{FF2B5EF4-FFF2-40B4-BE49-F238E27FC236}">
              <a16:creationId xmlns="" xmlns:a16="http://schemas.microsoft.com/office/drawing/2014/main" id="{BB15CAB6-F732-429F-9BC1-05AC432B5BF8}"/>
            </a:ext>
          </a:extLst>
        </xdr:cNvPr>
        <xdr:cNvSpPr txBox="1"/>
      </xdr:nvSpPr>
      <xdr:spPr>
        <a:xfrm>
          <a:off x="5354811" y="12503683"/>
          <a:ext cx="384265" cy="230714"/>
        </a:xfrm>
        <a:prstGeom prst="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 rtlCol="0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s-ES" sz="1100"/>
            <a:t>5</a:t>
          </a:r>
        </a:p>
      </xdr:txBody>
    </xdr:sp>
    <xdr:clientData/>
  </xdr:twoCellAnchor>
  <xdr:twoCellAnchor>
    <xdr:from>
      <xdr:col>6</xdr:col>
      <xdr:colOff>741349</xdr:colOff>
      <xdr:row>61</xdr:row>
      <xdr:rowOff>139112</xdr:rowOff>
    </xdr:from>
    <xdr:to>
      <xdr:col>7</xdr:col>
      <xdr:colOff>350008</xdr:colOff>
      <xdr:row>62</xdr:row>
      <xdr:rowOff>165719</xdr:rowOff>
    </xdr:to>
    <xdr:sp macro="" textlink="">
      <xdr:nvSpPr>
        <xdr:cNvPr id="21" name="1 CuadroTexto">
          <a:extLst>
            <a:ext uri="{FF2B5EF4-FFF2-40B4-BE49-F238E27FC236}">
              <a16:creationId xmlns="" xmlns:a16="http://schemas.microsoft.com/office/drawing/2014/main" id="{4AF4DEFA-D9C0-4D2D-B0CD-59D89919C7C4}"/>
            </a:ext>
          </a:extLst>
        </xdr:cNvPr>
        <xdr:cNvSpPr txBox="1"/>
      </xdr:nvSpPr>
      <xdr:spPr>
        <a:xfrm>
          <a:off x="5272528" y="12195041"/>
          <a:ext cx="384266" cy="230714"/>
        </a:xfrm>
        <a:prstGeom prst="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 rtlCol="0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s-ES" sz="1100"/>
            <a:t>10</a:t>
          </a:r>
        </a:p>
      </xdr:txBody>
    </xdr:sp>
    <xdr:clientData/>
  </xdr:twoCellAnchor>
  <xdr:twoCellAnchor editAs="oneCell">
    <xdr:from>
      <xdr:col>0</xdr:col>
      <xdr:colOff>233084</xdr:colOff>
      <xdr:row>30</xdr:row>
      <xdr:rowOff>71719</xdr:rowOff>
    </xdr:from>
    <xdr:to>
      <xdr:col>1</xdr:col>
      <xdr:colOff>320581</xdr:colOff>
      <xdr:row>39</xdr:row>
      <xdr:rowOff>125481</xdr:rowOff>
    </xdr:to>
    <xdr:pic>
      <xdr:nvPicPr>
        <xdr:cNvPr id="22" name="9 Imagen" descr="factor eje y.jpg">
          <a:extLst>
            <a:ext uri="{FF2B5EF4-FFF2-40B4-BE49-F238E27FC236}">
              <a16:creationId xmlns="" xmlns:a16="http://schemas.microsoft.com/office/drawing/2014/main" id="{3CF2029F-7E0A-428B-AD2C-B412619E31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16200000">
          <a:off x="-166907" y="6065686"/>
          <a:ext cx="1676374" cy="876391"/>
        </a:xfrm>
        <a:prstGeom prst="rect">
          <a:avLst/>
        </a:prstGeom>
      </xdr:spPr>
    </xdr:pic>
    <xdr:clientData/>
  </xdr:twoCellAnchor>
  <xdr:twoCellAnchor>
    <xdr:from>
      <xdr:col>7</xdr:col>
      <xdr:colOff>680358</xdr:colOff>
      <xdr:row>65</xdr:row>
      <xdr:rowOff>96838</xdr:rowOff>
    </xdr:from>
    <xdr:to>
      <xdr:col>9</xdr:col>
      <xdr:colOff>1</xdr:colOff>
      <xdr:row>65</xdr:row>
      <xdr:rowOff>136072</xdr:rowOff>
    </xdr:to>
    <xdr:cxnSp macro="">
      <xdr:nvCxnSpPr>
        <xdr:cNvPr id="24" name="23 Conector recto de flecha"/>
        <xdr:cNvCxnSpPr/>
      </xdr:nvCxnSpPr>
      <xdr:spPr>
        <a:xfrm rot="10800000" flipV="1">
          <a:off x="5987144" y="12969195"/>
          <a:ext cx="870857" cy="39234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381000</xdr:colOff>
      <xdr:row>62</xdr:row>
      <xdr:rowOff>68036</xdr:rowOff>
    </xdr:from>
    <xdr:to>
      <xdr:col>8</xdr:col>
      <xdr:colOff>272145</xdr:colOff>
      <xdr:row>62</xdr:row>
      <xdr:rowOff>81641</xdr:rowOff>
    </xdr:to>
    <xdr:cxnSp macro="">
      <xdr:nvCxnSpPr>
        <xdr:cNvPr id="26" name="25 Conector recto de flecha"/>
        <xdr:cNvCxnSpPr/>
      </xdr:nvCxnSpPr>
      <xdr:spPr>
        <a:xfrm rot="10800000" flipV="1">
          <a:off x="5687786" y="12328072"/>
          <a:ext cx="666752" cy="1360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40822</xdr:colOff>
      <xdr:row>66</xdr:row>
      <xdr:rowOff>190499</xdr:rowOff>
    </xdr:from>
    <xdr:to>
      <xdr:col>9</xdr:col>
      <xdr:colOff>272144</xdr:colOff>
      <xdr:row>67</xdr:row>
      <xdr:rowOff>13606</xdr:rowOff>
    </xdr:to>
    <xdr:cxnSp macro="">
      <xdr:nvCxnSpPr>
        <xdr:cNvPr id="27" name="26 Conector recto de flecha"/>
        <xdr:cNvCxnSpPr/>
      </xdr:nvCxnSpPr>
      <xdr:spPr>
        <a:xfrm rot="10800000" flipV="1">
          <a:off x="6123215" y="13266963"/>
          <a:ext cx="1006929" cy="13607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639536</xdr:colOff>
      <xdr:row>66</xdr:row>
      <xdr:rowOff>136071</xdr:rowOff>
    </xdr:from>
    <xdr:to>
      <xdr:col>11</xdr:col>
      <xdr:colOff>244315</xdr:colOff>
      <xdr:row>67</xdr:row>
      <xdr:rowOff>5254</xdr:rowOff>
    </xdr:to>
    <xdr:cxnSp macro="">
      <xdr:nvCxnSpPr>
        <xdr:cNvPr id="29" name="28 Conector recto de flecha"/>
        <xdr:cNvCxnSpPr>
          <a:endCxn id="14" idx="1"/>
        </xdr:cNvCxnSpPr>
      </xdr:nvCxnSpPr>
      <xdr:spPr>
        <a:xfrm>
          <a:off x="8273143" y="13212535"/>
          <a:ext cx="380386" cy="59683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0.92018</cdr:x>
      <cdr:y>0.07641</cdr:y>
    </cdr:from>
    <cdr:to>
      <cdr:x>0.96204</cdr:x>
      <cdr:y>0.09501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8740100" y="901866"/>
          <a:ext cx="397553" cy="219501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s-ES" sz="1100"/>
            <a:t>0.3</a:t>
          </a:r>
        </a:p>
      </cdr:txBody>
    </cdr:sp>
  </cdr:relSizeAnchor>
  <cdr:relSizeAnchor xmlns:cdr="http://schemas.openxmlformats.org/drawingml/2006/chartDrawing">
    <cdr:from>
      <cdr:x>0.92036</cdr:x>
      <cdr:y>0.11117</cdr:y>
    </cdr:from>
    <cdr:to>
      <cdr:x>0.96221</cdr:x>
      <cdr:y>0.12977</cdr:y>
    </cdr:to>
    <cdr:sp macro="" textlink="">
      <cdr:nvSpPr>
        <cdr:cNvPr id="3" name="1 CuadroTexto"/>
        <cdr:cNvSpPr txBox="1"/>
      </cdr:nvSpPr>
      <cdr:spPr>
        <a:xfrm xmlns:a="http://schemas.openxmlformats.org/drawingml/2006/main">
          <a:off x="8707650" y="1291170"/>
          <a:ext cx="396000" cy="21600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/>
            <a:t>0.5</a:t>
          </a:r>
        </a:p>
      </cdr:txBody>
    </cdr:sp>
  </cdr:relSizeAnchor>
  <cdr:relSizeAnchor xmlns:cdr="http://schemas.openxmlformats.org/drawingml/2006/chartDrawing">
    <cdr:from>
      <cdr:x>0.4376</cdr:x>
      <cdr:y>0.05222</cdr:y>
    </cdr:from>
    <cdr:to>
      <cdr:x>0.80687</cdr:x>
      <cdr:y>0.08104</cdr:y>
    </cdr:to>
    <cdr:sp macro="" textlink="">
      <cdr:nvSpPr>
        <cdr:cNvPr id="6" name="5 CuadroTexto"/>
        <cdr:cNvSpPr txBox="1"/>
      </cdr:nvSpPr>
      <cdr:spPr>
        <a:xfrm xmlns:a="http://schemas.openxmlformats.org/drawingml/2006/main">
          <a:off x="3610372" y="566967"/>
          <a:ext cx="3046639" cy="3129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s-ES" sz="1100"/>
        </a:p>
      </cdr:txBody>
    </cdr:sp>
  </cdr:relSizeAnchor>
  <cdr:relSizeAnchor xmlns:cdr="http://schemas.openxmlformats.org/drawingml/2006/chartDrawing">
    <cdr:from>
      <cdr:x>0.6137</cdr:x>
      <cdr:y>0.87725</cdr:y>
    </cdr:from>
    <cdr:to>
      <cdr:x>0.68706</cdr:x>
      <cdr:y>0.87834</cdr:y>
    </cdr:to>
    <cdr:sp macro="" textlink="">
      <cdr:nvSpPr>
        <cdr:cNvPr id="7" name="6 Conector recto de flecha"/>
        <cdr:cNvSpPr/>
      </cdr:nvSpPr>
      <cdr:spPr>
        <a:xfrm xmlns:a="http://schemas.openxmlformats.org/drawingml/2006/main" rot="10800000" flipV="1">
          <a:off x="5690950" y="10922034"/>
          <a:ext cx="680283" cy="13571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arrow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228204</xdr:colOff>
      <xdr:row>8</xdr:row>
      <xdr:rowOff>31748</xdr:rowOff>
    </xdr:from>
    <xdr:to>
      <xdr:col>12</xdr:col>
      <xdr:colOff>330200</xdr:colOff>
      <xdr:row>71</xdr:row>
      <xdr:rowOff>99580</xdr:rowOff>
    </xdr:to>
    <xdr:graphicFrame macro="">
      <xdr:nvGraphicFramePr>
        <xdr:cNvPr id="2" name="1 Gráfico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3</xdr:col>
      <xdr:colOff>704850</xdr:colOff>
      <xdr:row>72</xdr:row>
      <xdr:rowOff>95250</xdr:rowOff>
    </xdr:from>
    <xdr:to>
      <xdr:col>7</xdr:col>
      <xdr:colOff>361950</xdr:colOff>
      <xdr:row>80</xdr:row>
      <xdr:rowOff>76200</xdr:rowOff>
    </xdr:to>
    <xdr:pic>
      <xdr:nvPicPr>
        <xdr:cNvPr id="8" name="7 Imagen" descr="definicion de A.jpg">
          <a:extLst>
            <a:ext uri="{FF2B5EF4-FFF2-40B4-BE49-F238E27FC236}">
              <a16:creationId xmlns=""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00350" y="12372975"/>
          <a:ext cx="2800350" cy="1504950"/>
        </a:xfrm>
        <a:prstGeom prst="rect">
          <a:avLst/>
        </a:prstGeom>
      </xdr:spPr>
    </xdr:pic>
    <xdr:clientData/>
  </xdr:twoCellAnchor>
  <xdr:twoCellAnchor>
    <xdr:from>
      <xdr:col>11</xdr:col>
      <xdr:colOff>352096</xdr:colOff>
      <xdr:row>16</xdr:row>
      <xdr:rowOff>110359</xdr:rowOff>
    </xdr:from>
    <xdr:to>
      <xdr:col>11</xdr:col>
      <xdr:colOff>749648</xdr:colOff>
      <xdr:row>17</xdr:row>
      <xdr:rowOff>145929</xdr:rowOff>
    </xdr:to>
    <xdr:sp macro="" textlink="">
      <xdr:nvSpPr>
        <xdr:cNvPr id="9" name="1 CuadroTexto">
          <a:extLst>
            <a:ext uri="{FF2B5EF4-FFF2-40B4-BE49-F238E27FC236}">
              <a16:creationId xmlns=""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8965324" y="3168869"/>
          <a:ext cx="397552" cy="219501"/>
        </a:xfrm>
        <a:prstGeom prst="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 rtlCol="0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s-ES" sz="1100"/>
            <a:t>0.6</a:t>
          </a:r>
        </a:p>
      </xdr:txBody>
    </xdr:sp>
    <xdr:clientData/>
  </xdr:twoCellAnchor>
  <xdr:twoCellAnchor>
    <xdr:from>
      <xdr:col>11</xdr:col>
      <xdr:colOff>352095</xdr:colOff>
      <xdr:row>18</xdr:row>
      <xdr:rowOff>68317</xdr:rowOff>
    </xdr:from>
    <xdr:to>
      <xdr:col>11</xdr:col>
      <xdr:colOff>749647</xdr:colOff>
      <xdr:row>19</xdr:row>
      <xdr:rowOff>103887</xdr:rowOff>
    </xdr:to>
    <xdr:sp macro="" textlink="">
      <xdr:nvSpPr>
        <xdr:cNvPr id="10" name="1 CuadroTexto">
          <a:extLst>
            <a:ext uri="{FF2B5EF4-FFF2-40B4-BE49-F238E27FC236}">
              <a16:creationId xmlns="" xmlns:a16="http://schemas.microsoft.com/office/drawing/2014/main" id="{00000000-0008-0000-0100-00000A000000}"/>
            </a:ext>
          </a:extLst>
        </xdr:cNvPr>
        <xdr:cNvSpPr txBox="1"/>
      </xdr:nvSpPr>
      <xdr:spPr>
        <a:xfrm>
          <a:off x="8965323" y="3494689"/>
          <a:ext cx="397552" cy="219501"/>
        </a:xfrm>
        <a:prstGeom prst="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 rtlCol="0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s-ES" sz="1100"/>
            <a:t>0.7</a:t>
          </a:r>
        </a:p>
      </xdr:txBody>
    </xdr:sp>
    <xdr:clientData/>
  </xdr:twoCellAnchor>
  <xdr:twoCellAnchor>
    <xdr:from>
      <xdr:col>11</xdr:col>
      <xdr:colOff>357350</xdr:colOff>
      <xdr:row>20</xdr:row>
      <xdr:rowOff>136634</xdr:rowOff>
    </xdr:from>
    <xdr:to>
      <xdr:col>11</xdr:col>
      <xdr:colOff>754902</xdr:colOff>
      <xdr:row>21</xdr:row>
      <xdr:rowOff>166948</xdr:rowOff>
    </xdr:to>
    <xdr:sp macro="" textlink="">
      <xdr:nvSpPr>
        <xdr:cNvPr id="11" name="1 CuadroTexto">
          <a:extLst>
            <a:ext uri="{FF2B5EF4-FFF2-40B4-BE49-F238E27FC236}">
              <a16:creationId xmlns="" xmlns:a16="http://schemas.microsoft.com/office/drawing/2014/main" id="{00000000-0008-0000-0100-00000B000000}"/>
            </a:ext>
          </a:extLst>
        </xdr:cNvPr>
        <xdr:cNvSpPr txBox="1"/>
      </xdr:nvSpPr>
      <xdr:spPr>
        <a:xfrm>
          <a:off x="8970578" y="3930868"/>
          <a:ext cx="397552" cy="219501"/>
        </a:xfrm>
        <a:prstGeom prst="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 rtlCol="0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s-ES" sz="1100"/>
            <a:t>0.8</a:t>
          </a:r>
        </a:p>
      </xdr:txBody>
    </xdr:sp>
    <xdr:clientData/>
  </xdr:twoCellAnchor>
  <xdr:twoCellAnchor>
    <xdr:from>
      <xdr:col>11</xdr:col>
      <xdr:colOff>346841</xdr:colOff>
      <xdr:row>24</xdr:row>
      <xdr:rowOff>141890</xdr:rowOff>
    </xdr:from>
    <xdr:to>
      <xdr:col>11</xdr:col>
      <xdr:colOff>744393</xdr:colOff>
      <xdr:row>25</xdr:row>
      <xdr:rowOff>177460</xdr:rowOff>
    </xdr:to>
    <xdr:sp macro="" textlink="">
      <xdr:nvSpPr>
        <xdr:cNvPr id="12" name="1 CuadroTexto">
          <a:extLst>
            <a:ext uri="{FF2B5EF4-FFF2-40B4-BE49-F238E27FC236}">
              <a16:creationId xmlns="" xmlns:a16="http://schemas.microsoft.com/office/drawing/2014/main" id="{00000000-0008-0000-0100-00000C000000}"/>
            </a:ext>
          </a:extLst>
        </xdr:cNvPr>
        <xdr:cNvSpPr txBox="1"/>
      </xdr:nvSpPr>
      <xdr:spPr>
        <a:xfrm>
          <a:off x="8960069" y="4682359"/>
          <a:ext cx="397552" cy="219501"/>
        </a:xfrm>
        <a:prstGeom prst="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 rtlCol="0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s-ES" sz="1100"/>
            <a:t>0.9</a:t>
          </a:r>
        </a:p>
      </xdr:txBody>
    </xdr:sp>
    <xdr:clientData/>
  </xdr:twoCellAnchor>
  <xdr:twoCellAnchor>
    <xdr:from>
      <xdr:col>11</xdr:col>
      <xdr:colOff>339530</xdr:colOff>
      <xdr:row>30</xdr:row>
      <xdr:rowOff>189872</xdr:rowOff>
    </xdr:from>
    <xdr:to>
      <xdr:col>11</xdr:col>
      <xdr:colOff>737082</xdr:colOff>
      <xdr:row>32</xdr:row>
      <xdr:rowOff>33286</xdr:rowOff>
    </xdr:to>
    <xdr:sp macro="" textlink="">
      <xdr:nvSpPr>
        <xdr:cNvPr id="13" name="1 CuadroTexto">
          <a:extLst>
            <a:ext uri="{FF2B5EF4-FFF2-40B4-BE49-F238E27FC236}">
              <a16:creationId xmlns="" xmlns:a16="http://schemas.microsoft.com/office/drawing/2014/main" id="{2EE83820-CC1D-4D31-B8C1-E44F1C548A34}"/>
            </a:ext>
          </a:extLst>
        </xdr:cNvPr>
        <xdr:cNvSpPr txBox="1"/>
      </xdr:nvSpPr>
      <xdr:spPr>
        <a:xfrm>
          <a:off x="8966695" y="5928063"/>
          <a:ext cx="397552" cy="221101"/>
        </a:xfrm>
        <a:prstGeom prst="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 rtlCol="0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s-ES" sz="1100"/>
            <a:t>1</a:t>
          </a:r>
        </a:p>
      </xdr:txBody>
    </xdr:sp>
    <xdr:clientData/>
  </xdr:twoCellAnchor>
  <xdr:twoCellAnchor>
    <xdr:from>
      <xdr:col>11</xdr:col>
      <xdr:colOff>351183</xdr:colOff>
      <xdr:row>40</xdr:row>
      <xdr:rowOff>6626</xdr:rowOff>
    </xdr:from>
    <xdr:to>
      <xdr:col>11</xdr:col>
      <xdr:colOff>748735</xdr:colOff>
      <xdr:row>41</xdr:row>
      <xdr:rowOff>42197</xdr:rowOff>
    </xdr:to>
    <xdr:sp macro="" textlink="">
      <xdr:nvSpPr>
        <xdr:cNvPr id="14" name="1 CuadroTexto">
          <a:extLst>
            <a:ext uri="{FF2B5EF4-FFF2-40B4-BE49-F238E27FC236}">
              <a16:creationId xmlns="" xmlns:a16="http://schemas.microsoft.com/office/drawing/2014/main" id="{761E2536-4DF6-4CE2-9976-A73A0BA6A673}"/>
            </a:ext>
          </a:extLst>
        </xdr:cNvPr>
        <xdr:cNvSpPr txBox="1"/>
      </xdr:nvSpPr>
      <xdr:spPr>
        <a:xfrm>
          <a:off x="8978348" y="7606748"/>
          <a:ext cx="397552" cy="221101"/>
        </a:xfrm>
        <a:prstGeom prst="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 rtlCol="0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s-ES" sz="1100"/>
            <a:t>1,1</a:t>
          </a:r>
        </a:p>
      </xdr:txBody>
    </xdr:sp>
    <xdr:clientData/>
  </xdr:twoCellAnchor>
  <xdr:twoCellAnchor>
    <xdr:from>
      <xdr:col>11</xdr:col>
      <xdr:colOff>318442</xdr:colOff>
      <xdr:row>50</xdr:row>
      <xdr:rowOff>94324</xdr:rowOff>
    </xdr:from>
    <xdr:to>
      <xdr:col>11</xdr:col>
      <xdr:colOff>715994</xdr:colOff>
      <xdr:row>51</xdr:row>
      <xdr:rowOff>120930</xdr:rowOff>
    </xdr:to>
    <xdr:sp macro="" textlink="">
      <xdr:nvSpPr>
        <xdr:cNvPr id="15" name="1 CuadroTexto">
          <a:extLst>
            <a:ext uri="{FF2B5EF4-FFF2-40B4-BE49-F238E27FC236}">
              <a16:creationId xmlns="" xmlns:a16="http://schemas.microsoft.com/office/drawing/2014/main" id="{EC128BBC-A6AB-4EA3-A7F8-DD03E77E29D1}"/>
            </a:ext>
          </a:extLst>
        </xdr:cNvPr>
        <xdr:cNvSpPr txBox="1"/>
      </xdr:nvSpPr>
      <xdr:spPr>
        <a:xfrm>
          <a:off x="8888701" y="9319006"/>
          <a:ext cx="397552" cy="214865"/>
        </a:xfrm>
        <a:prstGeom prst="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 rtlCol="0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s-ES" sz="1100"/>
            <a:t>1,2</a:t>
          </a:r>
        </a:p>
      </xdr:txBody>
    </xdr:sp>
    <xdr:clientData/>
  </xdr:twoCellAnchor>
  <xdr:twoCellAnchor>
    <xdr:from>
      <xdr:col>11</xdr:col>
      <xdr:colOff>291547</xdr:colOff>
      <xdr:row>60</xdr:row>
      <xdr:rowOff>157077</xdr:rowOff>
    </xdr:from>
    <xdr:to>
      <xdr:col>11</xdr:col>
      <xdr:colOff>689099</xdr:colOff>
      <xdr:row>62</xdr:row>
      <xdr:rowOff>4389</xdr:rowOff>
    </xdr:to>
    <xdr:sp macro="" textlink="">
      <xdr:nvSpPr>
        <xdr:cNvPr id="16" name="1 CuadroTexto">
          <a:extLst>
            <a:ext uri="{FF2B5EF4-FFF2-40B4-BE49-F238E27FC236}">
              <a16:creationId xmlns="" xmlns:a16="http://schemas.microsoft.com/office/drawing/2014/main" id="{E3B6F36E-FB87-4A78-A2FE-731EFD70C66C}"/>
            </a:ext>
          </a:extLst>
        </xdr:cNvPr>
        <xdr:cNvSpPr txBox="1"/>
      </xdr:nvSpPr>
      <xdr:spPr>
        <a:xfrm>
          <a:off x="8861806" y="11219524"/>
          <a:ext cx="397552" cy="214865"/>
        </a:xfrm>
        <a:prstGeom prst="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 rtlCol="0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s-ES" sz="1100"/>
            <a:t>1,3</a:t>
          </a:r>
        </a:p>
      </xdr:txBody>
    </xdr:sp>
    <xdr:clientData/>
  </xdr:twoCellAnchor>
  <xdr:twoCellAnchor>
    <xdr:from>
      <xdr:col>10</xdr:col>
      <xdr:colOff>666586</xdr:colOff>
      <xdr:row>68</xdr:row>
      <xdr:rowOff>121218</xdr:rowOff>
    </xdr:from>
    <xdr:to>
      <xdr:col>11</xdr:col>
      <xdr:colOff>295993</xdr:colOff>
      <xdr:row>69</xdr:row>
      <xdr:rowOff>147825</xdr:rowOff>
    </xdr:to>
    <xdr:sp macro="" textlink="">
      <xdr:nvSpPr>
        <xdr:cNvPr id="19" name="1 CuadroTexto">
          <a:extLst>
            <a:ext uri="{FF2B5EF4-FFF2-40B4-BE49-F238E27FC236}">
              <a16:creationId xmlns="" xmlns:a16="http://schemas.microsoft.com/office/drawing/2014/main" id="{ADDE4D02-1A5B-47BE-B8B6-5D3929934BBF}"/>
            </a:ext>
          </a:extLst>
        </xdr:cNvPr>
        <xdr:cNvSpPr txBox="1"/>
      </xdr:nvSpPr>
      <xdr:spPr>
        <a:xfrm>
          <a:off x="8240497" y="13225774"/>
          <a:ext cx="397552" cy="226325"/>
        </a:xfrm>
        <a:prstGeom prst="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 rtlCol="0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s-ES" sz="1100"/>
            <a:t>1,6</a:t>
          </a:r>
        </a:p>
      </xdr:txBody>
    </xdr:sp>
    <xdr:clientData/>
  </xdr:twoCellAnchor>
  <xdr:twoCellAnchor>
    <xdr:from>
      <xdr:col>10</xdr:col>
      <xdr:colOff>271091</xdr:colOff>
      <xdr:row>68</xdr:row>
      <xdr:rowOff>127616</xdr:rowOff>
    </xdr:from>
    <xdr:to>
      <xdr:col>10</xdr:col>
      <xdr:colOff>668643</xdr:colOff>
      <xdr:row>69</xdr:row>
      <xdr:rowOff>154223</xdr:rowOff>
    </xdr:to>
    <xdr:sp macro="" textlink="">
      <xdr:nvSpPr>
        <xdr:cNvPr id="20" name="1 CuadroTexto">
          <a:extLst>
            <a:ext uri="{FF2B5EF4-FFF2-40B4-BE49-F238E27FC236}">
              <a16:creationId xmlns="" xmlns:a16="http://schemas.microsoft.com/office/drawing/2014/main" id="{A77DDD77-03EB-4A4B-ACD0-EBF76AC9052C}"/>
            </a:ext>
          </a:extLst>
        </xdr:cNvPr>
        <xdr:cNvSpPr txBox="1"/>
      </xdr:nvSpPr>
      <xdr:spPr>
        <a:xfrm>
          <a:off x="7845002" y="13232172"/>
          <a:ext cx="397552" cy="226325"/>
        </a:xfrm>
        <a:prstGeom prst="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 rtlCol="0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s-ES" sz="1100"/>
            <a:t>1,8</a:t>
          </a:r>
        </a:p>
      </xdr:txBody>
    </xdr:sp>
    <xdr:clientData/>
  </xdr:twoCellAnchor>
  <xdr:twoCellAnchor>
    <xdr:from>
      <xdr:col>9</xdr:col>
      <xdr:colOff>656574</xdr:colOff>
      <xdr:row>68</xdr:row>
      <xdr:rowOff>127616</xdr:rowOff>
    </xdr:from>
    <xdr:to>
      <xdr:col>10</xdr:col>
      <xdr:colOff>265231</xdr:colOff>
      <xdr:row>69</xdr:row>
      <xdr:rowOff>154223</xdr:rowOff>
    </xdr:to>
    <xdr:sp macro="" textlink="">
      <xdr:nvSpPr>
        <xdr:cNvPr id="21" name="1 CuadroTexto">
          <a:extLst>
            <a:ext uri="{FF2B5EF4-FFF2-40B4-BE49-F238E27FC236}">
              <a16:creationId xmlns="" xmlns:a16="http://schemas.microsoft.com/office/drawing/2014/main" id="{CAD732DA-DDBD-4E3E-82C7-52F2FAF46174}"/>
            </a:ext>
          </a:extLst>
        </xdr:cNvPr>
        <xdr:cNvSpPr txBox="1"/>
      </xdr:nvSpPr>
      <xdr:spPr>
        <a:xfrm>
          <a:off x="7462340" y="13232172"/>
          <a:ext cx="376802" cy="226325"/>
        </a:xfrm>
        <a:prstGeom prst="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 rtlCol="0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s-ES" sz="1100"/>
            <a:t>2</a:t>
          </a:r>
        </a:p>
      </xdr:txBody>
    </xdr:sp>
    <xdr:clientData/>
  </xdr:twoCellAnchor>
  <xdr:twoCellAnchor>
    <xdr:from>
      <xdr:col>9</xdr:col>
      <xdr:colOff>272779</xdr:colOff>
      <xdr:row>68</xdr:row>
      <xdr:rowOff>116541</xdr:rowOff>
    </xdr:from>
    <xdr:to>
      <xdr:col>9</xdr:col>
      <xdr:colOff>670331</xdr:colOff>
      <xdr:row>69</xdr:row>
      <xdr:rowOff>143148</xdr:rowOff>
    </xdr:to>
    <xdr:sp macro="" textlink="">
      <xdr:nvSpPr>
        <xdr:cNvPr id="22" name="1 CuadroTexto">
          <a:extLst>
            <a:ext uri="{FF2B5EF4-FFF2-40B4-BE49-F238E27FC236}">
              <a16:creationId xmlns="" xmlns:a16="http://schemas.microsoft.com/office/drawing/2014/main" id="{FAD8A0DB-2854-4EBC-BC90-706760AED6CD}"/>
            </a:ext>
          </a:extLst>
        </xdr:cNvPr>
        <xdr:cNvSpPr txBox="1"/>
      </xdr:nvSpPr>
      <xdr:spPr>
        <a:xfrm>
          <a:off x="7078545" y="13221097"/>
          <a:ext cx="397552" cy="226325"/>
        </a:xfrm>
        <a:prstGeom prst="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 rtlCol="0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s-ES" sz="1100"/>
            <a:t>2,5</a:t>
          </a:r>
        </a:p>
      </xdr:txBody>
    </xdr:sp>
    <xdr:clientData/>
  </xdr:twoCellAnchor>
  <xdr:twoCellAnchor>
    <xdr:from>
      <xdr:col>7</xdr:col>
      <xdr:colOff>214002</xdr:colOff>
      <xdr:row>66</xdr:row>
      <xdr:rowOff>30761</xdr:rowOff>
    </xdr:from>
    <xdr:to>
      <xdr:col>7</xdr:col>
      <xdr:colOff>590805</xdr:colOff>
      <xdr:row>67</xdr:row>
      <xdr:rowOff>72731</xdr:rowOff>
    </xdr:to>
    <xdr:sp macro="" textlink="">
      <xdr:nvSpPr>
        <xdr:cNvPr id="23" name="1 CuadroTexto">
          <a:extLst>
            <a:ext uri="{FF2B5EF4-FFF2-40B4-BE49-F238E27FC236}">
              <a16:creationId xmlns="" xmlns:a16="http://schemas.microsoft.com/office/drawing/2014/main" id="{897F9300-2C35-41A1-B75E-D66CEEC20C91}"/>
            </a:ext>
          </a:extLst>
        </xdr:cNvPr>
        <xdr:cNvSpPr txBox="1"/>
      </xdr:nvSpPr>
      <xdr:spPr>
        <a:xfrm>
          <a:off x="5483478" y="12766608"/>
          <a:ext cx="376803" cy="226325"/>
        </a:xfrm>
        <a:prstGeom prst="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 rtlCol="0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s-ES" sz="1100"/>
            <a:t>3</a:t>
          </a:r>
        </a:p>
      </xdr:txBody>
    </xdr:sp>
    <xdr:clientData/>
  </xdr:twoCellAnchor>
  <xdr:twoCellAnchor>
    <xdr:from>
      <xdr:col>6</xdr:col>
      <xdr:colOff>751553</xdr:colOff>
      <xdr:row>64</xdr:row>
      <xdr:rowOff>122938</xdr:rowOff>
    </xdr:from>
    <xdr:to>
      <xdr:col>7</xdr:col>
      <xdr:colOff>380960</xdr:colOff>
      <xdr:row>65</xdr:row>
      <xdr:rowOff>149545</xdr:rowOff>
    </xdr:to>
    <xdr:sp macro="" textlink="">
      <xdr:nvSpPr>
        <xdr:cNvPr id="25" name="1 CuadroTexto">
          <a:extLst>
            <a:ext uri="{FF2B5EF4-FFF2-40B4-BE49-F238E27FC236}">
              <a16:creationId xmlns="" xmlns:a16="http://schemas.microsoft.com/office/drawing/2014/main" id="{8A4C780E-8D2F-4568-9134-4C2DDF2073CE}"/>
            </a:ext>
          </a:extLst>
        </xdr:cNvPr>
        <xdr:cNvSpPr txBox="1"/>
      </xdr:nvSpPr>
      <xdr:spPr>
        <a:xfrm>
          <a:off x="5252884" y="12459349"/>
          <a:ext cx="397552" cy="226325"/>
        </a:xfrm>
        <a:prstGeom prst="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 rtlCol="0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s-ES" sz="1100"/>
            <a:t>4</a:t>
          </a:r>
        </a:p>
      </xdr:txBody>
    </xdr:sp>
    <xdr:clientData/>
  </xdr:twoCellAnchor>
  <xdr:twoCellAnchor>
    <xdr:from>
      <xdr:col>6</xdr:col>
      <xdr:colOff>630059</xdr:colOff>
      <xdr:row>62</xdr:row>
      <xdr:rowOff>184390</xdr:rowOff>
    </xdr:from>
    <xdr:to>
      <xdr:col>7</xdr:col>
      <xdr:colOff>238717</xdr:colOff>
      <xdr:row>64</xdr:row>
      <xdr:rowOff>11280</xdr:rowOff>
    </xdr:to>
    <xdr:sp macro="" textlink="">
      <xdr:nvSpPr>
        <xdr:cNvPr id="26" name="1 CuadroTexto">
          <a:extLst>
            <a:ext uri="{FF2B5EF4-FFF2-40B4-BE49-F238E27FC236}">
              <a16:creationId xmlns="" xmlns:a16="http://schemas.microsoft.com/office/drawing/2014/main" id="{D65ECF84-8520-4FAE-B79F-7DE5FB1F6CF5}"/>
            </a:ext>
          </a:extLst>
        </xdr:cNvPr>
        <xdr:cNvSpPr txBox="1"/>
      </xdr:nvSpPr>
      <xdr:spPr>
        <a:xfrm>
          <a:off x="5131390" y="12121366"/>
          <a:ext cx="376803" cy="226325"/>
        </a:xfrm>
        <a:prstGeom prst="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 rtlCol="0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s-ES" sz="1100"/>
            <a:t>5</a:t>
          </a:r>
        </a:p>
      </xdr:txBody>
    </xdr:sp>
    <xdr:clientData/>
  </xdr:twoCellAnchor>
  <xdr:twoCellAnchor>
    <xdr:from>
      <xdr:col>6</xdr:col>
      <xdr:colOff>499494</xdr:colOff>
      <xdr:row>61</xdr:row>
      <xdr:rowOff>33327</xdr:rowOff>
    </xdr:from>
    <xdr:to>
      <xdr:col>7</xdr:col>
      <xdr:colOff>108153</xdr:colOff>
      <xdr:row>62</xdr:row>
      <xdr:rowOff>59934</xdr:rowOff>
    </xdr:to>
    <xdr:sp macro="" textlink="">
      <xdr:nvSpPr>
        <xdr:cNvPr id="27" name="1 CuadroTexto">
          <a:extLst>
            <a:ext uri="{FF2B5EF4-FFF2-40B4-BE49-F238E27FC236}">
              <a16:creationId xmlns="" xmlns:a16="http://schemas.microsoft.com/office/drawing/2014/main" id="{94E20B19-A4FB-4AC8-8DC9-E98159214AAF}"/>
            </a:ext>
          </a:extLst>
        </xdr:cNvPr>
        <xdr:cNvSpPr txBox="1"/>
      </xdr:nvSpPr>
      <xdr:spPr>
        <a:xfrm>
          <a:off x="5000825" y="11770585"/>
          <a:ext cx="376804" cy="226325"/>
        </a:xfrm>
        <a:prstGeom prst="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 rtlCol="0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s-ES" sz="1100"/>
            <a:t>10</a:t>
          </a:r>
        </a:p>
      </xdr:txBody>
    </xdr:sp>
    <xdr:clientData/>
  </xdr:twoCellAnchor>
  <xdr:twoCellAnchor>
    <xdr:from>
      <xdr:col>7</xdr:col>
      <xdr:colOff>168993</xdr:colOff>
      <xdr:row>61</xdr:row>
      <xdr:rowOff>138266</xdr:rowOff>
    </xdr:from>
    <xdr:to>
      <xdr:col>8</xdr:col>
      <xdr:colOff>245807</xdr:colOff>
      <xdr:row>61</xdr:row>
      <xdr:rowOff>139854</xdr:rowOff>
    </xdr:to>
    <xdr:cxnSp macro="">
      <xdr:nvCxnSpPr>
        <xdr:cNvPr id="28" name="27 Conector recto de flecha"/>
        <xdr:cNvCxnSpPr/>
      </xdr:nvCxnSpPr>
      <xdr:spPr>
        <a:xfrm rot="10800000">
          <a:off x="5438469" y="11875524"/>
          <a:ext cx="844959" cy="1588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506976</xdr:colOff>
      <xdr:row>65</xdr:row>
      <xdr:rowOff>15362</xdr:rowOff>
    </xdr:from>
    <xdr:to>
      <xdr:col>8</xdr:col>
      <xdr:colOff>737419</xdr:colOff>
      <xdr:row>65</xdr:row>
      <xdr:rowOff>30725</xdr:rowOff>
    </xdr:to>
    <xdr:cxnSp macro="">
      <xdr:nvCxnSpPr>
        <xdr:cNvPr id="30" name="29 Conector recto de flecha"/>
        <xdr:cNvCxnSpPr/>
      </xdr:nvCxnSpPr>
      <xdr:spPr>
        <a:xfrm rot="10800000" flipV="1">
          <a:off x="5776452" y="12551491"/>
          <a:ext cx="998588" cy="15363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660605</xdr:colOff>
      <xdr:row>67</xdr:row>
      <xdr:rowOff>15363</xdr:rowOff>
    </xdr:from>
    <xdr:to>
      <xdr:col>9</xdr:col>
      <xdr:colOff>291895</xdr:colOff>
      <xdr:row>67</xdr:row>
      <xdr:rowOff>30725</xdr:rowOff>
    </xdr:to>
    <xdr:cxnSp macro="">
      <xdr:nvCxnSpPr>
        <xdr:cNvPr id="32" name="31 Conector recto de flecha"/>
        <xdr:cNvCxnSpPr/>
      </xdr:nvCxnSpPr>
      <xdr:spPr>
        <a:xfrm rot="10800000">
          <a:off x="5930081" y="12935565"/>
          <a:ext cx="1167580" cy="15362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0.92018</cdr:x>
      <cdr:y>0.07641</cdr:y>
    </cdr:from>
    <cdr:to>
      <cdr:x>0.96204</cdr:x>
      <cdr:y>0.09501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8740100" y="901866"/>
          <a:ext cx="397553" cy="219501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s-ES" sz="1100"/>
            <a:t>0.3</a:t>
          </a:r>
        </a:p>
      </cdr:txBody>
    </cdr:sp>
  </cdr:relSizeAnchor>
  <cdr:relSizeAnchor xmlns:cdr="http://schemas.openxmlformats.org/drawingml/2006/chartDrawing">
    <cdr:from>
      <cdr:x>0.92036</cdr:x>
      <cdr:y>0.11117</cdr:y>
    </cdr:from>
    <cdr:to>
      <cdr:x>0.96221</cdr:x>
      <cdr:y>0.12977</cdr:y>
    </cdr:to>
    <cdr:sp macro="" textlink="">
      <cdr:nvSpPr>
        <cdr:cNvPr id="3" name="1 CuadroTexto"/>
        <cdr:cNvSpPr txBox="1"/>
      </cdr:nvSpPr>
      <cdr:spPr>
        <a:xfrm xmlns:a="http://schemas.openxmlformats.org/drawingml/2006/main">
          <a:off x="8707650" y="1291170"/>
          <a:ext cx="396000" cy="21600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/>
            <a:t>0.5</a:t>
          </a:r>
        </a:p>
      </cdr:txBody>
    </cdr:sp>
  </cdr:relSizeAnchor>
  <cdr:relSizeAnchor xmlns:cdr="http://schemas.openxmlformats.org/drawingml/2006/chartDrawing">
    <cdr:from>
      <cdr:x>0.4376</cdr:x>
      <cdr:y>0.05222</cdr:y>
    </cdr:from>
    <cdr:to>
      <cdr:x>0.80687</cdr:x>
      <cdr:y>0.08104</cdr:y>
    </cdr:to>
    <cdr:sp macro="" textlink="">
      <cdr:nvSpPr>
        <cdr:cNvPr id="6" name="5 CuadroTexto"/>
        <cdr:cNvSpPr txBox="1"/>
      </cdr:nvSpPr>
      <cdr:spPr>
        <a:xfrm xmlns:a="http://schemas.openxmlformats.org/drawingml/2006/main">
          <a:off x="3610372" y="566967"/>
          <a:ext cx="3046639" cy="3129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s-ES" sz="1100"/>
        </a:p>
      </cdr:txBody>
    </cdr:sp>
  </cdr:relSizeAnchor>
  <cdr:relSizeAnchor xmlns:cdr="http://schemas.openxmlformats.org/drawingml/2006/chartDrawing">
    <cdr:from>
      <cdr:x>0</cdr:x>
      <cdr:y>0.2995</cdr:y>
    </cdr:from>
    <cdr:to>
      <cdr:x>0.09006</cdr:x>
      <cdr:y>0.49516</cdr:y>
    </cdr:to>
    <cdr:pic>
      <cdr:nvPicPr>
        <cdr:cNvPr id="9" name="8 Imagen" descr="eje y desorcion.jpg">
          <a:extLst xmlns:a="http://schemas.openxmlformats.org/drawingml/2006/main">
            <a:ext uri="{FF2B5EF4-FFF2-40B4-BE49-F238E27FC236}">
              <a16:creationId xmlns="" xmlns:a16="http://schemas.microsoft.com/office/drawing/2014/main" id="{42427A50-DAAE-464E-9FF9-ED62EDCECEE2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 rot="16200000">
          <a:off x="-710199" y="4188739"/>
          <a:ext cx="2272469" cy="852071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0.5906</cdr:x>
      <cdr:y>0.87002</cdr:y>
    </cdr:from>
    <cdr:to>
      <cdr:x>0.68732</cdr:x>
      <cdr:y>0.87015</cdr:y>
    </cdr:to>
    <cdr:sp macro="" textlink="">
      <cdr:nvSpPr>
        <cdr:cNvPr id="8" name="7 Conector recto de flecha"/>
        <cdr:cNvSpPr/>
      </cdr:nvSpPr>
      <cdr:spPr>
        <a:xfrm xmlns:a="http://schemas.openxmlformats.org/drawingml/2006/main" rot="10800000">
          <a:off x="5440708" y="10537929"/>
          <a:ext cx="891049" cy="1588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arrow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R19"/>
  <sheetViews>
    <sheetView showGridLines="0" tabSelected="1" workbookViewId="0"/>
  </sheetViews>
  <sheetFormatPr baseColWidth="10" defaultColWidth="9.140625" defaultRowHeight="15"/>
  <sheetData>
    <row r="2" spans="2:18">
      <c r="B2" s="36" t="s">
        <v>56</v>
      </c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</row>
    <row r="3" spans="2:18"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</row>
    <row r="4" spans="2:18">
      <c r="B4" s="37" t="s">
        <v>57</v>
      </c>
      <c r="C4" s="37" t="s">
        <v>70</v>
      </c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</row>
    <row r="5" spans="2:18"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</row>
    <row r="6" spans="2:18">
      <c r="B6" s="37" t="s">
        <v>58</v>
      </c>
      <c r="C6" s="37" t="s">
        <v>61</v>
      </c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</row>
    <row r="7" spans="2:18">
      <c r="B7" s="37"/>
      <c r="C7" s="37" t="s">
        <v>62</v>
      </c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</row>
    <row r="8" spans="2:18">
      <c r="B8" s="37"/>
      <c r="C8" s="37" t="s">
        <v>69</v>
      </c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</row>
    <row r="9" spans="2:18">
      <c r="B9" s="37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</row>
    <row r="10" spans="2:18">
      <c r="B10" s="37"/>
      <c r="C10" s="37"/>
      <c r="D10" s="37" t="s">
        <v>59</v>
      </c>
      <c r="E10" s="37" t="s">
        <v>71</v>
      </c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</row>
    <row r="11" spans="2:18">
      <c r="B11" s="37"/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</row>
    <row r="12" spans="2:18">
      <c r="B12" s="37"/>
      <c r="C12" s="37"/>
      <c r="D12" s="37" t="s">
        <v>60</v>
      </c>
      <c r="E12" s="37" t="s">
        <v>63</v>
      </c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</row>
    <row r="13" spans="2:18">
      <c r="B13" s="37"/>
      <c r="C13" s="37"/>
      <c r="D13" s="37"/>
      <c r="E13" s="37" t="s">
        <v>66</v>
      </c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</row>
    <row r="14" spans="2:18"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</row>
    <row r="15" spans="2:18">
      <c r="B15" s="37"/>
      <c r="C15" s="37"/>
      <c r="D15" s="37" t="s">
        <v>64</v>
      </c>
      <c r="E15" s="37" t="s">
        <v>72</v>
      </c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</row>
    <row r="16" spans="2:18">
      <c r="B16" s="37"/>
      <c r="C16" s="37"/>
      <c r="D16" s="37"/>
      <c r="E16" s="37" t="s">
        <v>67</v>
      </c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</row>
    <row r="17" spans="2:18"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</row>
    <row r="18" spans="2:18">
      <c r="B18" s="37"/>
      <c r="C18" s="37"/>
      <c r="D18" s="37" t="s">
        <v>65</v>
      </c>
      <c r="E18" s="37" t="s">
        <v>68</v>
      </c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</row>
    <row r="19" spans="2:18">
      <c r="B19" s="37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C1:AA187"/>
  <sheetViews>
    <sheetView showGridLines="0" zoomScale="70" zoomScaleNormal="70" workbookViewId="0">
      <pane xSplit="13" topLeftCell="N1" activePane="topRight" state="frozen"/>
      <selection activeCell="A9" sqref="A9"/>
      <selection pane="topRight" activeCell="X61" sqref="X61"/>
    </sheetView>
  </sheetViews>
  <sheetFormatPr baseColWidth="10" defaultColWidth="11.5703125" defaultRowHeight="15"/>
  <cols>
    <col min="2" max="2" width="8.5703125" customWidth="1"/>
    <col min="4" max="4" width="12.85546875" bestFit="1" customWidth="1"/>
    <col min="12" max="14" width="11.42578125" customWidth="1"/>
    <col min="15" max="15" width="16" customWidth="1"/>
    <col min="16" max="16" width="11.42578125" customWidth="1"/>
    <col min="17" max="17" width="13.5703125" customWidth="1"/>
    <col min="18" max="18" width="15.28515625" customWidth="1"/>
    <col min="19" max="19" width="14.140625" customWidth="1"/>
    <col min="20" max="20" width="13.7109375" customWidth="1"/>
    <col min="22" max="22" width="15.42578125" customWidth="1"/>
    <col min="23" max="23" width="14.85546875" bestFit="1" customWidth="1"/>
  </cols>
  <sheetData>
    <row r="1" spans="3:24" ht="15.75" thickBot="1"/>
    <row r="2" spans="3:24" ht="15.75" thickBot="1">
      <c r="D2" s="103" t="s">
        <v>34</v>
      </c>
      <c r="E2" s="104"/>
      <c r="F2" s="104"/>
      <c r="G2" s="104"/>
      <c r="H2" s="104"/>
      <c r="I2" s="105"/>
      <c r="O2" s="109" t="s">
        <v>23</v>
      </c>
      <c r="P2" s="110"/>
      <c r="Q2" s="110"/>
      <c r="R2" s="111"/>
    </row>
    <row r="3" spans="3:24" ht="15.75" thickBot="1">
      <c r="D3" s="106"/>
      <c r="E3" s="107"/>
      <c r="F3" s="107"/>
      <c r="G3" s="107"/>
      <c r="H3" s="107"/>
      <c r="I3" s="108"/>
      <c r="O3" s="112" t="s">
        <v>54</v>
      </c>
      <c r="P3" s="113"/>
      <c r="Q3" s="114" t="s">
        <v>22</v>
      </c>
      <c r="R3" s="115"/>
    </row>
    <row r="4" spans="3:24">
      <c r="O4" s="116" t="s">
        <v>75</v>
      </c>
      <c r="P4" s="117"/>
      <c r="Q4" s="117" t="s">
        <v>52</v>
      </c>
      <c r="R4" s="118"/>
    </row>
    <row r="5" spans="3:24" ht="15.75" thickBot="1">
      <c r="O5" s="77" t="s">
        <v>15</v>
      </c>
      <c r="P5" s="96"/>
      <c r="Q5" s="96" t="s">
        <v>25</v>
      </c>
      <c r="R5" s="78"/>
    </row>
    <row r="6" spans="3:24" ht="19.5" thickBot="1">
      <c r="C6" s="97" t="s">
        <v>29</v>
      </c>
      <c r="D6" s="98"/>
      <c r="E6" s="98"/>
      <c r="F6" s="98"/>
      <c r="G6" s="98"/>
      <c r="H6" s="98"/>
      <c r="I6" s="98"/>
      <c r="J6" s="99"/>
      <c r="O6" s="77" t="s">
        <v>24</v>
      </c>
      <c r="P6" s="96"/>
      <c r="Q6" s="96" t="s">
        <v>26</v>
      </c>
      <c r="R6" s="78"/>
    </row>
    <row r="7" spans="3:24" ht="15.75" thickBot="1">
      <c r="O7" s="100" t="s">
        <v>53</v>
      </c>
      <c r="P7" s="101"/>
      <c r="Q7" s="101" t="s">
        <v>27</v>
      </c>
      <c r="R7" s="102"/>
    </row>
    <row r="8" spans="3:24" ht="15.75" thickBot="1"/>
    <row r="9" spans="3:24" ht="15.75" thickBot="1">
      <c r="O9" s="93" t="s">
        <v>21</v>
      </c>
      <c r="P9" s="94"/>
      <c r="Q9" s="94"/>
      <c r="R9" s="94"/>
      <c r="S9" s="94"/>
      <c r="T9" s="94"/>
      <c r="U9" s="94"/>
      <c r="V9" s="94"/>
      <c r="W9" s="94"/>
      <c r="X9" s="95"/>
    </row>
    <row r="10" spans="3:24" ht="15.75" thickBot="1">
      <c r="O10" s="58" t="s">
        <v>12</v>
      </c>
      <c r="P10" s="59"/>
      <c r="Q10" s="59"/>
      <c r="R10" s="59"/>
      <c r="S10" s="59"/>
      <c r="T10" s="59"/>
      <c r="U10" s="59"/>
      <c r="V10" s="59"/>
      <c r="W10" s="59"/>
      <c r="X10" s="60"/>
    </row>
    <row r="11" spans="3:24" ht="15.75" thickBot="1"/>
    <row r="12" spans="3:24" ht="15.75" thickBot="1">
      <c r="O12" s="61" t="s">
        <v>76</v>
      </c>
      <c r="P12" s="62"/>
      <c r="Q12" s="63" t="s">
        <v>77</v>
      </c>
      <c r="R12" s="64"/>
      <c r="S12" s="65" t="s">
        <v>78</v>
      </c>
      <c r="T12" s="66"/>
      <c r="U12" s="67" t="s">
        <v>79</v>
      </c>
      <c r="V12" s="68"/>
      <c r="W12" s="69" t="s">
        <v>80</v>
      </c>
      <c r="X12" s="70"/>
    </row>
    <row r="13" spans="3:24" ht="15.75" thickBot="1">
      <c r="O13" s="75" t="s">
        <v>75</v>
      </c>
      <c r="P13" s="76"/>
      <c r="Q13" s="75" t="s">
        <v>75</v>
      </c>
      <c r="R13" s="76"/>
      <c r="S13" s="75" t="s">
        <v>75</v>
      </c>
      <c r="T13" s="76"/>
      <c r="U13" s="75" t="s">
        <v>75</v>
      </c>
      <c r="V13" s="76"/>
      <c r="W13" s="75" t="s">
        <v>75</v>
      </c>
      <c r="X13" s="76"/>
    </row>
    <row r="14" spans="3:24" ht="15.75" thickBot="1">
      <c r="O14" s="91" t="s">
        <v>3</v>
      </c>
      <c r="P14" s="92"/>
      <c r="Q14" s="91" t="s">
        <v>3</v>
      </c>
      <c r="R14" s="92"/>
      <c r="S14" s="91" t="s">
        <v>3</v>
      </c>
      <c r="T14" s="92"/>
      <c r="U14" s="91" t="s">
        <v>3</v>
      </c>
      <c r="V14" s="92"/>
      <c r="W14" s="91" t="s">
        <v>3</v>
      </c>
      <c r="X14" s="92"/>
    </row>
    <row r="15" spans="3:24">
      <c r="O15" s="29" t="s">
        <v>4</v>
      </c>
      <c r="P15" s="26">
        <v>20</v>
      </c>
      <c r="Q15" s="29" t="s">
        <v>4</v>
      </c>
      <c r="R15" s="26"/>
      <c r="S15" s="29" t="s">
        <v>4</v>
      </c>
      <c r="T15" s="26"/>
      <c r="U15" s="29" t="s">
        <v>4</v>
      </c>
      <c r="V15" s="26"/>
      <c r="W15" s="29" t="s">
        <v>4</v>
      </c>
      <c r="X15" s="26"/>
    </row>
    <row r="16" spans="3:24">
      <c r="O16" s="30" t="s">
        <v>5</v>
      </c>
      <c r="P16" s="27">
        <v>12.8</v>
      </c>
      <c r="Q16" s="30" t="s">
        <v>5</v>
      </c>
      <c r="R16" s="27"/>
      <c r="S16" s="30" t="s">
        <v>5</v>
      </c>
      <c r="T16" s="27"/>
      <c r="U16" s="30" t="s">
        <v>5</v>
      </c>
      <c r="V16" s="27"/>
      <c r="W16" s="30" t="s">
        <v>5</v>
      </c>
      <c r="X16" s="27"/>
    </row>
    <row r="17" spans="15:24">
      <c r="O17" s="30" t="s">
        <v>2</v>
      </c>
      <c r="P17" s="27">
        <v>1.5</v>
      </c>
      <c r="Q17" s="30" t="s">
        <v>2</v>
      </c>
      <c r="R17" s="27"/>
      <c r="S17" s="30" t="s">
        <v>2</v>
      </c>
      <c r="T17" s="27"/>
      <c r="U17" s="30" t="s">
        <v>2</v>
      </c>
      <c r="V17" s="27"/>
      <c r="W17" s="30" t="s">
        <v>2</v>
      </c>
      <c r="X17" s="27"/>
    </row>
    <row r="18" spans="15:24">
      <c r="O18" s="30" t="s">
        <v>6</v>
      </c>
      <c r="P18" s="27">
        <v>0</v>
      </c>
      <c r="Q18" s="30" t="s">
        <v>6</v>
      </c>
      <c r="R18" s="27"/>
      <c r="S18" s="30" t="s">
        <v>6</v>
      </c>
      <c r="T18" s="27"/>
      <c r="U18" s="30" t="s">
        <v>6</v>
      </c>
      <c r="V18" s="27"/>
      <c r="W18" s="30" t="s">
        <v>6</v>
      </c>
      <c r="X18" s="27"/>
    </row>
    <row r="19" spans="15:24">
      <c r="O19" s="30" t="s">
        <v>7</v>
      </c>
      <c r="P19" s="27">
        <v>0.1</v>
      </c>
      <c r="Q19" s="30" t="s">
        <v>7</v>
      </c>
      <c r="R19" s="27"/>
      <c r="S19" s="30" t="s">
        <v>7</v>
      </c>
      <c r="T19" s="27"/>
      <c r="U19" s="30" t="s">
        <v>7</v>
      </c>
      <c r="V19" s="27"/>
      <c r="W19" s="30" t="s">
        <v>7</v>
      </c>
      <c r="X19" s="27"/>
    </row>
    <row r="20" spans="15:24">
      <c r="O20" s="30" t="s">
        <v>8</v>
      </c>
      <c r="P20" s="27">
        <v>0.9</v>
      </c>
      <c r="Q20" s="30" t="s">
        <v>8</v>
      </c>
      <c r="R20" s="27"/>
      <c r="S20" s="30" t="s">
        <v>8</v>
      </c>
      <c r="T20" s="27"/>
      <c r="U20" s="30" t="s">
        <v>8</v>
      </c>
      <c r="V20" s="27"/>
      <c r="W20" s="30" t="s">
        <v>8</v>
      </c>
      <c r="X20" s="27"/>
    </row>
    <row r="21" spans="15:24" ht="15.75" thickBot="1">
      <c r="O21" s="89"/>
      <c r="P21" s="90"/>
      <c r="Q21" s="89"/>
      <c r="R21" s="90"/>
      <c r="S21" s="89"/>
      <c r="T21" s="90"/>
      <c r="U21" s="89"/>
      <c r="V21" s="90"/>
      <c r="W21" s="89"/>
      <c r="X21" s="90"/>
    </row>
    <row r="22" spans="15:24" ht="15.75" thickBot="1">
      <c r="O22" s="91" t="s">
        <v>10</v>
      </c>
      <c r="P22" s="92"/>
      <c r="Q22" s="91" t="s">
        <v>10</v>
      </c>
      <c r="R22" s="92"/>
      <c r="S22" s="91" t="s">
        <v>10</v>
      </c>
      <c r="T22" s="92"/>
      <c r="U22" s="91" t="s">
        <v>10</v>
      </c>
      <c r="V22" s="92"/>
      <c r="W22" s="91" t="s">
        <v>10</v>
      </c>
      <c r="X22" s="92"/>
    </row>
    <row r="23" spans="15:24">
      <c r="O23" s="29" t="s">
        <v>9</v>
      </c>
      <c r="P23" s="7">
        <f>+(P19-P17*P18)/(P20-P17*P18)</f>
        <v>0.11111111111111112</v>
      </c>
      <c r="Q23" s="29" t="s">
        <v>9</v>
      </c>
      <c r="R23" s="7" t="e">
        <f>+(R19-R17*R18)/(R20-R17*R18)</f>
        <v>#DIV/0!</v>
      </c>
      <c r="S23" s="29" t="s">
        <v>9</v>
      </c>
      <c r="T23" s="7" t="e">
        <f>+(T19-T17*T18)/(T20-T17*T18)</f>
        <v>#DIV/0!</v>
      </c>
      <c r="U23" s="29" t="s">
        <v>9</v>
      </c>
      <c r="V23" s="7" t="e">
        <f>+(V19-V17*V18)/(V20-V17*V18)</f>
        <v>#DIV/0!</v>
      </c>
      <c r="W23" s="29" t="s">
        <v>9</v>
      </c>
      <c r="X23" s="7" t="e">
        <f>+(X19-X17*X18)/(X20-X17*X18)</f>
        <v>#DIV/0!</v>
      </c>
    </row>
    <row r="24" spans="15:24">
      <c r="O24" s="30" t="s">
        <v>0</v>
      </c>
      <c r="P24" s="8">
        <f>P15/(P16*P17)</f>
        <v>1.0416666666666665</v>
      </c>
      <c r="Q24" s="30" t="s">
        <v>0</v>
      </c>
      <c r="R24" s="8" t="e">
        <f>R15/(R16*R17)</f>
        <v>#DIV/0!</v>
      </c>
      <c r="S24" s="30" t="s">
        <v>0</v>
      </c>
      <c r="T24" s="8" t="e">
        <f>T15/(T16*T17)</f>
        <v>#DIV/0!</v>
      </c>
      <c r="U24" s="30" t="s">
        <v>0</v>
      </c>
      <c r="V24" s="8" t="e">
        <f>V15/(V16*V17)</f>
        <v>#DIV/0!</v>
      </c>
      <c r="W24" s="30" t="s">
        <v>0</v>
      </c>
      <c r="X24" s="8" t="e">
        <f>X15/(X16*X17)</f>
        <v>#DIV/0!</v>
      </c>
    </row>
    <row r="25" spans="15:24">
      <c r="O25" s="31" t="s">
        <v>32</v>
      </c>
      <c r="P25" s="21">
        <f>1/P24</f>
        <v>0.96000000000000019</v>
      </c>
      <c r="Q25" s="31" t="s">
        <v>32</v>
      </c>
      <c r="R25" s="21" t="e">
        <f>1/R24</f>
        <v>#DIV/0!</v>
      </c>
      <c r="S25" s="31" t="s">
        <v>32</v>
      </c>
      <c r="T25" s="21" t="e">
        <f>1/T24</f>
        <v>#DIV/0!</v>
      </c>
      <c r="U25" s="31" t="s">
        <v>32</v>
      </c>
      <c r="V25" s="21" t="e">
        <f>1/V24</f>
        <v>#DIV/0!</v>
      </c>
      <c r="W25" s="31" t="s">
        <v>32</v>
      </c>
      <c r="X25" s="21" t="e">
        <f>1/X24</f>
        <v>#DIV/0!</v>
      </c>
    </row>
    <row r="26" spans="15:24" ht="15.75" thickBot="1">
      <c r="O26" s="38" t="s">
        <v>73</v>
      </c>
      <c r="P26" s="9">
        <f>(LN(((1/P23)*(1-P25))+P25))/(1-P25)</f>
        <v>6.9407934149569908</v>
      </c>
      <c r="Q26" s="42" t="s">
        <v>73</v>
      </c>
      <c r="R26" s="9" t="e">
        <f>(LN(((1/R23)*(1-R25))+R25))/(1-R25)</f>
        <v>#DIV/0!</v>
      </c>
      <c r="S26" s="42" t="s">
        <v>73</v>
      </c>
      <c r="T26" s="9" t="e">
        <f>(LN(((1/T23)*(1-T25))+T25))/(1-T25)</f>
        <v>#DIV/0!</v>
      </c>
      <c r="U26" s="42" t="s">
        <v>73</v>
      </c>
      <c r="V26" s="9" t="e">
        <f>(LN(((1/V23)*(1-V25))+V25))/(1-V25)</f>
        <v>#DIV/0!</v>
      </c>
      <c r="W26" s="42" t="s">
        <v>73</v>
      </c>
      <c r="X26" s="9" t="e">
        <f>(LN(((1/X23)*(1-X25))+X25))/(1-X25)</f>
        <v>#DIV/0!</v>
      </c>
    </row>
    <row r="27" spans="15:24" ht="15.75" thickBot="1"/>
    <row r="28" spans="15:24">
      <c r="O28" s="83" t="s">
        <v>19</v>
      </c>
      <c r="P28" s="84"/>
      <c r="Q28" s="84"/>
      <c r="R28" s="84"/>
      <c r="S28" s="84"/>
      <c r="T28" s="84"/>
      <c r="U28" s="84"/>
      <c r="V28" s="84"/>
      <c r="W28" s="84"/>
      <c r="X28" s="85"/>
    </row>
    <row r="29" spans="15:24" ht="15.75" thickBot="1">
      <c r="O29" s="86" t="s">
        <v>20</v>
      </c>
      <c r="P29" s="87"/>
      <c r="Q29" s="87"/>
      <c r="R29" s="87"/>
      <c r="S29" s="87"/>
      <c r="T29" s="87"/>
      <c r="U29" s="87"/>
      <c r="V29" s="87"/>
      <c r="W29" s="87"/>
      <c r="X29" s="88"/>
    </row>
    <row r="30" spans="15:24" ht="15.75" thickBot="1"/>
    <row r="31" spans="15:24" ht="15.75" thickBot="1">
      <c r="O31" s="61" t="s">
        <v>41</v>
      </c>
      <c r="P31" s="62"/>
      <c r="Q31" s="63" t="s">
        <v>42</v>
      </c>
      <c r="R31" s="64"/>
      <c r="S31" s="65" t="s">
        <v>43</v>
      </c>
      <c r="T31" s="66"/>
      <c r="U31" s="67" t="s">
        <v>46</v>
      </c>
      <c r="V31" s="68"/>
      <c r="W31" s="69" t="s">
        <v>49</v>
      </c>
      <c r="X31" s="70"/>
    </row>
    <row r="32" spans="15:24">
      <c r="O32" s="81" t="s">
        <v>15</v>
      </c>
      <c r="P32" s="82"/>
      <c r="Q32" s="81" t="s">
        <v>15</v>
      </c>
      <c r="R32" s="82"/>
      <c r="S32" s="81" t="s">
        <v>15</v>
      </c>
      <c r="T32" s="82"/>
      <c r="U32" s="81" t="s">
        <v>15</v>
      </c>
      <c r="V32" s="82"/>
      <c r="W32" s="81" t="s">
        <v>15</v>
      </c>
      <c r="X32" s="82"/>
    </row>
    <row r="33" spans="15:24">
      <c r="O33" s="79" t="s">
        <v>11</v>
      </c>
      <c r="P33" s="80"/>
      <c r="Q33" s="79" t="s">
        <v>11</v>
      </c>
      <c r="R33" s="80"/>
      <c r="S33" s="79" t="s">
        <v>11</v>
      </c>
      <c r="T33" s="80"/>
      <c r="U33" s="79" t="s">
        <v>11</v>
      </c>
      <c r="V33" s="80"/>
      <c r="W33" s="79" t="s">
        <v>11</v>
      </c>
      <c r="X33" s="80"/>
    </row>
    <row r="34" spans="15:24">
      <c r="O34" s="14" t="s">
        <v>2</v>
      </c>
      <c r="P34" s="15">
        <v>1.2</v>
      </c>
      <c r="Q34" s="14" t="s">
        <v>2</v>
      </c>
      <c r="R34" s="15"/>
      <c r="S34" s="14" t="s">
        <v>2</v>
      </c>
      <c r="T34" s="15"/>
      <c r="U34" s="14" t="s">
        <v>2</v>
      </c>
      <c r="V34" s="15"/>
      <c r="W34" s="14" t="s">
        <v>2</v>
      </c>
      <c r="X34" s="15"/>
    </row>
    <row r="35" spans="15:24">
      <c r="O35" s="10" t="s">
        <v>73</v>
      </c>
      <c r="P35" s="27">
        <v>5</v>
      </c>
      <c r="Q35" s="10" t="s">
        <v>73</v>
      </c>
      <c r="R35" s="27"/>
      <c r="S35" s="10" t="s">
        <v>73</v>
      </c>
      <c r="T35" s="27"/>
      <c r="U35" s="10" t="s">
        <v>73</v>
      </c>
      <c r="V35" s="27"/>
      <c r="W35" s="10" t="s">
        <v>73</v>
      </c>
      <c r="X35" s="27"/>
    </row>
    <row r="36" spans="15:24">
      <c r="O36" s="30" t="s">
        <v>6</v>
      </c>
      <c r="P36" s="27">
        <v>0</v>
      </c>
      <c r="Q36" s="30" t="s">
        <v>6</v>
      </c>
      <c r="R36" s="27"/>
      <c r="S36" s="30" t="s">
        <v>6</v>
      </c>
      <c r="T36" s="27"/>
      <c r="U36" s="30" t="s">
        <v>6</v>
      </c>
      <c r="V36" s="27"/>
      <c r="W36" s="30" t="s">
        <v>6</v>
      </c>
      <c r="X36" s="27"/>
    </row>
    <row r="37" spans="15:24">
      <c r="O37" s="30" t="s">
        <v>7</v>
      </c>
      <c r="P37" s="27">
        <v>0.1</v>
      </c>
      <c r="Q37" s="30" t="s">
        <v>7</v>
      </c>
      <c r="R37" s="27"/>
      <c r="S37" s="30" t="s">
        <v>7</v>
      </c>
      <c r="T37" s="27"/>
      <c r="U37" s="30" t="s">
        <v>7</v>
      </c>
      <c r="V37" s="27"/>
      <c r="W37" s="30" t="s">
        <v>7</v>
      </c>
      <c r="X37" s="27"/>
    </row>
    <row r="38" spans="15:24">
      <c r="O38" s="30" t="s">
        <v>8</v>
      </c>
      <c r="P38" s="27">
        <v>0.95</v>
      </c>
      <c r="Q38" s="30" t="s">
        <v>8</v>
      </c>
      <c r="R38" s="27"/>
      <c r="S38" s="30" t="s">
        <v>8</v>
      </c>
      <c r="T38" s="27"/>
      <c r="U38" s="30" t="s">
        <v>8</v>
      </c>
      <c r="V38" s="27"/>
      <c r="W38" s="30" t="s">
        <v>8</v>
      </c>
      <c r="X38" s="27"/>
    </row>
    <row r="39" spans="15:24">
      <c r="O39" s="77"/>
      <c r="P39" s="78"/>
      <c r="Q39" s="77"/>
      <c r="R39" s="78"/>
      <c r="S39" s="77"/>
      <c r="T39" s="78"/>
      <c r="U39" s="77"/>
      <c r="V39" s="78"/>
      <c r="W39" s="77"/>
      <c r="X39" s="78"/>
    </row>
    <row r="40" spans="15:24">
      <c r="O40" s="79" t="s">
        <v>16</v>
      </c>
      <c r="P40" s="80"/>
      <c r="Q40" s="79" t="s">
        <v>16</v>
      </c>
      <c r="R40" s="80"/>
      <c r="S40" s="79" t="s">
        <v>16</v>
      </c>
      <c r="T40" s="80"/>
      <c r="U40" s="79" t="s">
        <v>16</v>
      </c>
      <c r="V40" s="80"/>
      <c r="W40" s="79" t="s">
        <v>16</v>
      </c>
      <c r="X40" s="80"/>
    </row>
    <row r="41" spans="15:24">
      <c r="O41" s="10" t="s">
        <v>0</v>
      </c>
      <c r="P41" s="8">
        <v>1.2442786833085118</v>
      </c>
      <c r="Q41" s="10" t="s">
        <v>0</v>
      </c>
      <c r="R41" s="8">
        <v>27.499949343599486</v>
      </c>
      <c r="S41" s="10" t="s">
        <v>0</v>
      </c>
      <c r="T41" s="27">
        <v>380.99999655411955</v>
      </c>
      <c r="U41" s="10" t="s">
        <v>0</v>
      </c>
      <c r="V41" s="27"/>
      <c r="W41" s="10" t="s">
        <v>0</v>
      </c>
      <c r="X41" s="27"/>
    </row>
    <row r="42" spans="15:24">
      <c r="O42" s="18" t="s">
        <v>32</v>
      </c>
      <c r="P42" s="21">
        <f>1/P41</f>
        <v>0.80367847927846858</v>
      </c>
      <c r="Q42" s="18" t="s">
        <v>32</v>
      </c>
      <c r="R42" s="21">
        <f>1/R41</f>
        <v>3.6363703347429853E-2</v>
      </c>
      <c r="S42" s="18" t="s">
        <v>32</v>
      </c>
      <c r="T42" s="32">
        <f>1/T41</f>
        <v>2.6246719397488337E-3</v>
      </c>
      <c r="U42" s="18" t="s">
        <v>32</v>
      </c>
      <c r="V42" s="32" t="e">
        <f>1/V41</f>
        <v>#DIV/0!</v>
      </c>
      <c r="W42" s="18" t="s">
        <v>32</v>
      </c>
      <c r="X42" s="32" t="e">
        <f>1/X41</f>
        <v>#DIV/0!</v>
      </c>
    </row>
    <row r="43" spans="15:24" ht="15.75" thickBot="1">
      <c r="O43" s="11" t="s">
        <v>9</v>
      </c>
      <c r="P43" s="9">
        <f>+(P37-P34*P36)/(P38-P34*P36)</f>
        <v>0.10526315789473685</v>
      </c>
      <c r="Q43" s="11" t="s">
        <v>9</v>
      </c>
      <c r="R43" s="9" t="e">
        <f>+(R37-R34*R36)/(R38-R34*R36)</f>
        <v>#DIV/0!</v>
      </c>
      <c r="S43" s="11" t="s">
        <v>9</v>
      </c>
      <c r="T43" s="35" t="e">
        <f>+(T37-T34*T36)/(T38-T34*T36)</f>
        <v>#DIV/0!</v>
      </c>
      <c r="U43" s="11" t="s">
        <v>9</v>
      </c>
      <c r="V43" s="35" t="e">
        <f>+(V37-V34*V36)/(V38-V34*V36)</f>
        <v>#DIV/0!</v>
      </c>
      <c r="W43" s="11" t="s">
        <v>9</v>
      </c>
      <c r="X43" s="35" t="e">
        <f>+(X37-X34*X36)/(X38-X34*X36)</f>
        <v>#DIV/0!</v>
      </c>
    </row>
    <row r="45" spans="15:24">
      <c r="O45" s="13"/>
      <c r="P45" s="12"/>
      <c r="Q45" s="13"/>
      <c r="R45" s="12"/>
      <c r="S45" s="13"/>
      <c r="T45" s="12"/>
      <c r="U45" s="13"/>
      <c r="V45" s="12"/>
      <c r="W45" s="13"/>
      <c r="X45" s="12"/>
    </row>
    <row r="46" spans="15:24">
      <c r="O46" s="17" t="s">
        <v>18</v>
      </c>
      <c r="P46" s="17">
        <f>(1-(1/P41))/(-(1/P41)+(EXP(P35*(1-(1/P41)))))</f>
        <v>0.10526258502871558</v>
      </c>
      <c r="Q46" s="17" t="s">
        <v>18</v>
      </c>
      <c r="R46" s="17">
        <f>(1-(1/R41))/(-(1/R41)+(EXP(R35*(1-(1/R41)))))</f>
        <v>1</v>
      </c>
      <c r="S46" s="17" t="s">
        <v>18</v>
      </c>
      <c r="T46" s="17">
        <f>(1-(1/T41))/(-(1/T41)+(EXP(T35*(1-(1/T41)))))</f>
        <v>1</v>
      </c>
      <c r="U46" s="17" t="s">
        <v>18</v>
      </c>
      <c r="V46" s="17" t="e">
        <f t="shared" ref="V46" si="0">(1-(1/V41))/(-(1/V41)+(EXP(V35*(1-(1/V41)))))</f>
        <v>#DIV/0!</v>
      </c>
      <c r="W46" s="17" t="s">
        <v>18</v>
      </c>
      <c r="X46" s="17" t="e">
        <f t="shared" ref="X46" si="1">(1-(1/X41))/(-(1/X41)+(EXP(X35*(1-(1/X41)))))</f>
        <v>#DIV/0!</v>
      </c>
    </row>
    <row r="47" spans="15:24">
      <c r="O47" s="17" t="s">
        <v>17</v>
      </c>
      <c r="P47" s="17">
        <f>+ABS(P43-P46)</f>
        <v>5.7286602127282205E-7</v>
      </c>
      <c r="Q47" s="17" t="s">
        <v>17</v>
      </c>
      <c r="R47" s="17" t="e">
        <f>+ABS(R43-R46)</f>
        <v>#DIV/0!</v>
      </c>
      <c r="S47" s="17" t="s">
        <v>17</v>
      </c>
      <c r="T47" s="17" t="e">
        <f>+ABS(T43-T46)</f>
        <v>#DIV/0!</v>
      </c>
      <c r="U47" s="17" t="s">
        <v>17</v>
      </c>
      <c r="V47" s="17" t="e">
        <f>+ABS(V43-V46)</f>
        <v>#DIV/0!</v>
      </c>
      <c r="W47" s="17" t="s">
        <v>17</v>
      </c>
      <c r="X47" s="17" t="e">
        <f>+ABS(X43-X46)</f>
        <v>#DIV/0!</v>
      </c>
    </row>
    <row r="48" spans="15:24" ht="15.75" thickBot="1">
      <c r="O48" s="13"/>
      <c r="P48" s="12"/>
    </row>
    <row r="49" spans="15:24" ht="15.75" thickBot="1">
      <c r="O49" s="58" t="s">
        <v>13</v>
      </c>
      <c r="P49" s="59"/>
      <c r="Q49" s="59"/>
      <c r="R49" s="59"/>
      <c r="S49" s="59"/>
      <c r="T49" s="59"/>
      <c r="U49" s="59"/>
      <c r="V49" s="59"/>
      <c r="W49" s="59"/>
      <c r="X49" s="60"/>
    </row>
    <row r="50" spans="15:24" ht="15.75" thickBot="1"/>
    <row r="51" spans="15:24" ht="15.75" thickBot="1">
      <c r="O51" s="61" t="s">
        <v>40</v>
      </c>
      <c r="P51" s="62"/>
      <c r="Q51" s="63" t="s">
        <v>39</v>
      </c>
      <c r="R51" s="64"/>
      <c r="S51" s="65" t="s">
        <v>44</v>
      </c>
      <c r="T51" s="66"/>
      <c r="U51" s="67" t="s">
        <v>47</v>
      </c>
      <c r="V51" s="68"/>
      <c r="W51" s="69" t="s">
        <v>50</v>
      </c>
      <c r="X51" s="70"/>
    </row>
    <row r="52" spans="15:24" ht="15.75" thickBot="1">
      <c r="O52" s="75" t="s">
        <v>55</v>
      </c>
      <c r="P52" s="76"/>
      <c r="Q52" s="75" t="s">
        <v>55</v>
      </c>
      <c r="R52" s="76"/>
      <c r="S52" s="75" t="s">
        <v>55</v>
      </c>
      <c r="T52" s="76"/>
      <c r="U52" s="75" t="s">
        <v>55</v>
      </c>
      <c r="V52" s="76"/>
      <c r="W52" s="75" t="s">
        <v>55</v>
      </c>
      <c r="X52" s="76"/>
    </row>
    <row r="53" spans="15:24" ht="15.75" thickBot="1">
      <c r="O53" s="51" t="s">
        <v>11</v>
      </c>
      <c r="P53" s="52"/>
      <c r="Q53" s="51" t="s">
        <v>11</v>
      </c>
      <c r="R53" s="52"/>
      <c r="S53" s="51" t="s">
        <v>11</v>
      </c>
      <c r="T53" s="52"/>
      <c r="U53" s="51" t="s">
        <v>11</v>
      </c>
      <c r="V53" s="52"/>
      <c r="W53" s="51" t="s">
        <v>11</v>
      </c>
      <c r="X53" s="52"/>
    </row>
    <row r="54" spans="15:24">
      <c r="O54" s="39" t="s">
        <v>73</v>
      </c>
      <c r="P54" s="26">
        <v>5</v>
      </c>
      <c r="Q54" s="39" t="s">
        <v>73</v>
      </c>
      <c r="R54" s="26">
        <v>8</v>
      </c>
      <c r="S54" s="39" t="s">
        <v>73</v>
      </c>
      <c r="T54" s="26">
        <v>5</v>
      </c>
      <c r="U54" s="39" t="s">
        <v>73</v>
      </c>
      <c r="V54" s="26"/>
      <c r="W54" s="39" t="s">
        <v>73</v>
      </c>
      <c r="X54" s="26"/>
    </row>
    <row r="55" spans="15:24">
      <c r="O55" s="30" t="s">
        <v>2</v>
      </c>
      <c r="P55" s="27">
        <v>0.9</v>
      </c>
      <c r="Q55" s="30" t="s">
        <v>2</v>
      </c>
      <c r="R55" s="27">
        <v>1.5</v>
      </c>
      <c r="S55" s="30" t="s">
        <v>2</v>
      </c>
      <c r="T55" s="27">
        <v>1.2</v>
      </c>
      <c r="U55" s="30" t="s">
        <v>2</v>
      </c>
      <c r="V55" s="27"/>
      <c r="W55" s="30" t="s">
        <v>2</v>
      </c>
      <c r="X55" s="27"/>
    </row>
    <row r="56" spans="15:24">
      <c r="O56" s="30" t="s">
        <v>4</v>
      </c>
      <c r="P56" s="27">
        <v>20</v>
      </c>
      <c r="Q56" s="30" t="s">
        <v>4</v>
      </c>
      <c r="R56" s="27">
        <v>20</v>
      </c>
      <c r="S56" s="30" t="s">
        <v>4</v>
      </c>
      <c r="T56" s="27">
        <v>20</v>
      </c>
      <c r="U56" s="30" t="s">
        <v>4</v>
      </c>
      <c r="V56" s="27"/>
      <c r="W56" s="30" t="s">
        <v>4</v>
      </c>
      <c r="X56" s="27"/>
    </row>
    <row r="57" spans="15:24">
      <c r="O57" s="30" t="s">
        <v>5</v>
      </c>
      <c r="P57" s="27">
        <v>18</v>
      </c>
      <c r="Q57" s="30" t="s">
        <v>5</v>
      </c>
      <c r="R57" s="27">
        <v>18</v>
      </c>
      <c r="S57" s="30" t="s">
        <v>5</v>
      </c>
      <c r="T57" s="27">
        <v>18</v>
      </c>
      <c r="U57" s="30" t="s">
        <v>5</v>
      </c>
      <c r="V57" s="27"/>
      <c r="W57" s="30" t="s">
        <v>5</v>
      </c>
      <c r="X57" s="27"/>
    </row>
    <row r="58" spans="15:24" ht="15.75" thickBot="1">
      <c r="O58" s="71"/>
      <c r="P58" s="72"/>
      <c r="Q58" s="71"/>
      <c r="R58" s="72"/>
      <c r="S58" s="71"/>
      <c r="T58" s="72"/>
      <c r="U58" s="71"/>
      <c r="V58" s="72"/>
      <c r="W58" s="71"/>
      <c r="X58" s="72"/>
    </row>
    <row r="59" spans="15:24" ht="15.75" thickBot="1">
      <c r="O59" s="73" t="s">
        <v>10</v>
      </c>
      <c r="P59" s="74"/>
      <c r="Q59" s="73" t="s">
        <v>10</v>
      </c>
      <c r="R59" s="74"/>
      <c r="S59" s="73" t="s">
        <v>10</v>
      </c>
      <c r="T59" s="74"/>
      <c r="U59" s="73" t="s">
        <v>10</v>
      </c>
      <c r="V59" s="74"/>
      <c r="W59" s="73" t="s">
        <v>10</v>
      </c>
      <c r="X59" s="74"/>
    </row>
    <row r="60" spans="15:24">
      <c r="O60" s="19" t="s">
        <v>9</v>
      </c>
      <c r="P60" s="20">
        <f>(1-(1/P61))/(-(1/P61)+(EXP(P54*(1-(1/P61)))))</f>
        <v>0.10699947426833512</v>
      </c>
      <c r="Q60" s="19" t="s">
        <v>9</v>
      </c>
      <c r="R60" s="20">
        <f>(1-(1/R61))/(-(1/R61)+(EXP(R54*(1-(1/R61)))))</f>
        <v>0.27148831204245671</v>
      </c>
      <c r="S60" s="19" t="s">
        <v>9</v>
      </c>
      <c r="T60" s="20">
        <f>(1-(1/T61))/(-(1/T61)+(EXP(T54*(1-(1/T61)))))</f>
        <v>0.19527438241940295</v>
      </c>
      <c r="U60" s="19" t="s">
        <v>9</v>
      </c>
      <c r="V60" s="20" t="e">
        <f>(1-(1/V61))/(-(1/V61)+(EXP(V54*(1-(1/V61)))))</f>
        <v>#DIV/0!</v>
      </c>
      <c r="W60" s="19" t="s">
        <v>9</v>
      </c>
      <c r="X60" s="20" t="e">
        <f>(1-(1/X61))/(-(1/X61)+(EXP(X54*(1-(1/X61)))))</f>
        <v>#DIV/0!</v>
      </c>
    </row>
    <row r="61" spans="15:24">
      <c r="O61" s="30" t="s">
        <v>0</v>
      </c>
      <c r="P61" s="27">
        <f>P56/(P57*P55)</f>
        <v>1.2345679012345681</v>
      </c>
      <c r="Q61" s="30" t="s">
        <v>0</v>
      </c>
      <c r="R61" s="34">
        <f>R56/(R57*R55)</f>
        <v>0.7407407407407407</v>
      </c>
      <c r="S61" s="30" t="s">
        <v>0</v>
      </c>
      <c r="T61" s="34">
        <f>T56/(T57*T55)</f>
        <v>0.92592592592592604</v>
      </c>
      <c r="U61" s="30" t="s">
        <v>0</v>
      </c>
      <c r="V61" s="34" t="e">
        <f>V56/(V57*V55)</f>
        <v>#DIV/0!</v>
      </c>
      <c r="W61" s="30" t="s">
        <v>0</v>
      </c>
      <c r="X61" s="34" t="e">
        <f>X56/(X57*X55)</f>
        <v>#DIV/0!</v>
      </c>
    </row>
    <row r="62" spans="15:24" ht="15.75" thickBot="1">
      <c r="O62" s="25" t="s">
        <v>32</v>
      </c>
      <c r="P62" s="28">
        <f>1/P61</f>
        <v>0.80999999999999994</v>
      </c>
      <c r="Q62" s="25" t="s">
        <v>32</v>
      </c>
      <c r="R62" s="28">
        <f>1/R61</f>
        <v>1.35</v>
      </c>
      <c r="S62" s="25" t="s">
        <v>32</v>
      </c>
      <c r="T62" s="28">
        <f>1/T61</f>
        <v>1.0799999999999998</v>
      </c>
      <c r="U62" s="25" t="s">
        <v>32</v>
      </c>
      <c r="V62" s="28" t="e">
        <f>1/V61</f>
        <v>#DIV/0!</v>
      </c>
      <c r="W62" s="25" t="s">
        <v>32</v>
      </c>
      <c r="X62" s="28" t="e">
        <f>1/X61</f>
        <v>#DIV/0!</v>
      </c>
    </row>
    <row r="63" spans="15:24" ht="15.75" thickBot="1"/>
    <row r="64" spans="15:24" ht="15.75" thickBot="1">
      <c r="O64" s="58" t="s">
        <v>14</v>
      </c>
      <c r="P64" s="59"/>
      <c r="Q64" s="59"/>
      <c r="R64" s="59"/>
      <c r="S64" s="59"/>
      <c r="T64" s="59"/>
      <c r="U64" s="59"/>
      <c r="V64" s="59"/>
      <c r="W64" s="59"/>
      <c r="X64" s="60"/>
    </row>
    <row r="65" spans="15:24" ht="15.75" thickBot="1"/>
    <row r="66" spans="15:24" ht="15.75" thickBot="1">
      <c r="O66" s="61" t="s">
        <v>38</v>
      </c>
      <c r="P66" s="62"/>
      <c r="Q66" s="63" t="s">
        <v>37</v>
      </c>
      <c r="R66" s="64"/>
      <c r="S66" s="65" t="s">
        <v>45</v>
      </c>
      <c r="T66" s="66"/>
      <c r="U66" s="67" t="s">
        <v>48</v>
      </c>
      <c r="V66" s="68"/>
      <c r="W66" s="69" t="s">
        <v>51</v>
      </c>
      <c r="X66" s="70"/>
    </row>
    <row r="67" spans="15:24">
      <c r="O67" s="53" t="s">
        <v>11</v>
      </c>
      <c r="P67" s="54"/>
      <c r="Q67" s="53" t="s">
        <v>11</v>
      </c>
      <c r="R67" s="54"/>
      <c r="S67" s="53" t="s">
        <v>11</v>
      </c>
      <c r="T67" s="54"/>
      <c r="U67" s="55" t="s">
        <v>11</v>
      </c>
      <c r="V67" s="56"/>
      <c r="W67" s="55" t="s">
        <v>11</v>
      </c>
      <c r="X67" s="56"/>
    </row>
    <row r="68" spans="15:24">
      <c r="O68" s="10" t="s">
        <v>73</v>
      </c>
      <c r="P68" s="27">
        <v>8</v>
      </c>
      <c r="Q68" s="10" t="s">
        <v>73</v>
      </c>
      <c r="R68" s="27">
        <v>7</v>
      </c>
      <c r="S68" s="10" t="s">
        <v>73</v>
      </c>
      <c r="T68" s="27">
        <v>3</v>
      </c>
      <c r="U68" s="10" t="s">
        <v>73</v>
      </c>
      <c r="V68" s="27">
        <v>7</v>
      </c>
      <c r="W68" s="10" t="s">
        <v>73</v>
      </c>
      <c r="X68" s="27">
        <v>2</v>
      </c>
    </row>
    <row r="69" spans="15:24" ht="15.75" thickBot="1">
      <c r="O69" s="11" t="s">
        <v>9</v>
      </c>
      <c r="P69" s="28">
        <v>1E-3</v>
      </c>
      <c r="Q69" s="11" t="s">
        <v>9</v>
      </c>
      <c r="R69" s="28">
        <v>0.5</v>
      </c>
      <c r="S69" s="11" t="s">
        <v>9</v>
      </c>
      <c r="T69" s="28">
        <v>0.5</v>
      </c>
      <c r="U69" s="11" t="s">
        <v>9</v>
      </c>
      <c r="V69" s="28">
        <v>0.2</v>
      </c>
      <c r="W69" s="11" t="s">
        <v>9</v>
      </c>
      <c r="X69" s="28">
        <v>2E-3</v>
      </c>
    </row>
    <row r="82" spans="3:27" ht="15.75" thickBot="1"/>
    <row r="83" spans="3:27" ht="15.75" thickBot="1">
      <c r="C83" s="51" t="s">
        <v>28</v>
      </c>
      <c r="D83" s="57"/>
      <c r="E83" s="57"/>
      <c r="F83" s="57"/>
      <c r="G83" s="57"/>
      <c r="H83" s="57"/>
      <c r="I83" s="57"/>
      <c r="J83" s="57"/>
      <c r="K83" s="57"/>
      <c r="L83" s="57"/>
      <c r="M83" s="57"/>
      <c r="N83" s="57"/>
      <c r="O83" s="57"/>
      <c r="P83" s="57"/>
      <c r="Q83" s="57"/>
      <c r="R83" s="57"/>
      <c r="S83" s="57"/>
      <c r="T83" s="57"/>
      <c r="U83" s="57"/>
      <c r="V83" s="57"/>
      <c r="W83" s="57"/>
      <c r="X83" s="57"/>
      <c r="Y83" s="57"/>
      <c r="Z83" s="57"/>
      <c r="AA83" s="52"/>
    </row>
    <row r="85" spans="3:27" ht="15.75" thickBot="1"/>
    <row r="86" spans="3:27" ht="15.75" thickBot="1">
      <c r="C86" s="4" t="s">
        <v>0</v>
      </c>
      <c r="D86" s="3">
        <v>0.3</v>
      </c>
      <c r="E86" s="1">
        <v>0.5</v>
      </c>
      <c r="F86" s="1">
        <v>0.6</v>
      </c>
      <c r="G86" s="1">
        <v>0.7</v>
      </c>
      <c r="H86" s="1">
        <v>0.8</v>
      </c>
      <c r="I86" s="1">
        <v>0.9</v>
      </c>
      <c r="J86" s="1"/>
      <c r="K86" s="1">
        <v>1.1000000000000001</v>
      </c>
      <c r="L86" s="1">
        <v>1.2</v>
      </c>
      <c r="M86" s="1">
        <v>1.3</v>
      </c>
      <c r="N86" s="1"/>
      <c r="O86" s="1">
        <v>1.4</v>
      </c>
      <c r="P86" s="1">
        <v>1.5</v>
      </c>
      <c r="Q86" s="1">
        <v>1.6</v>
      </c>
      <c r="R86" s="1">
        <v>1.7</v>
      </c>
      <c r="S86" s="1">
        <v>1.8</v>
      </c>
      <c r="T86" s="1">
        <v>1.9</v>
      </c>
      <c r="U86" s="1">
        <v>2</v>
      </c>
      <c r="V86" s="1">
        <v>2.5</v>
      </c>
      <c r="W86" s="1">
        <v>3</v>
      </c>
      <c r="X86" s="1">
        <v>4</v>
      </c>
      <c r="Y86" s="2">
        <v>5</v>
      </c>
      <c r="Z86" s="2">
        <v>10</v>
      </c>
      <c r="AA86" s="2">
        <v>1.0000000099999999</v>
      </c>
    </row>
    <row r="87" spans="3:27" ht="15.75" thickBot="1">
      <c r="C87" s="22" t="s">
        <v>73</v>
      </c>
      <c r="D87" s="33"/>
      <c r="E87" s="33"/>
    </row>
    <row r="88" spans="3:27">
      <c r="C88" s="23">
        <v>1</v>
      </c>
      <c r="D88">
        <f>(1-(1/D$86))/(-(1/D$86)+(EXP($C88*(1-(1/D$86)))))</f>
        <v>0.72097428866545876</v>
      </c>
      <c r="E88">
        <f>(1-(1/E$86))/(-(1/E$86)+(EXP($C88*(1-(1/E$86)))))</f>
        <v>0.61269983678028206</v>
      </c>
      <c r="F88">
        <f>(1-(1/F$86))/(-(1/F$86)+(EXP($C88*(1-(1/F$86)))))</f>
        <v>0.57807667736298096</v>
      </c>
      <c r="G88">
        <f t="shared" ref="G88:AA103" si="2">(1-(1/G$86))/(-(1/G$86)+(EXP($C88*(1-(1/G$86)))))</f>
        <v>0.55147802940918</v>
      </c>
      <c r="H88">
        <f t="shared" si="2"/>
        <v>0.5305611533685648</v>
      </c>
      <c r="I88">
        <f t="shared" si="2"/>
        <v>0.51375682840388426</v>
      </c>
      <c r="K88">
        <f t="shared" si="2"/>
        <v>0.48855228234114662</v>
      </c>
      <c r="L88">
        <f t="shared" si="2"/>
        <v>0.47888993836524868</v>
      </c>
      <c r="M88">
        <f t="shared" si="2"/>
        <v>0.47063319673321247</v>
      </c>
      <c r="O88">
        <f t="shared" si="2"/>
        <v>0.46350099082191354</v>
      </c>
      <c r="P88">
        <f t="shared" si="2"/>
        <v>0.45728139506031545</v>
      </c>
      <c r="Q88">
        <f t="shared" si="2"/>
        <v>0.45181190238275082</v>
      </c>
      <c r="R88">
        <f t="shared" si="2"/>
        <v>0.44696599129870151</v>
      </c>
      <c r="S88">
        <f t="shared" si="2"/>
        <v>0.44264379513649482</v>
      </c>
      <c r="T88">
        <f t="shared" si="2"/>
        <v>0.43876550076319842</v>
      </c>
      <c r="U88">
        <f t="shared" si="2"/>
        <v>0.43526659839358384</v>
      </c>
      <c r="V88">
        <f t="shared" si="2"/>
        <v>0.4219056803378467</v>
      </c>
      <c r="W88">
        <f t="shared" si="2"/>
        <v>0.41294993459686852</v>
      </c>
      <c r="X88">
        <f t="shared" si="2"/>
        <v>0.40171397607201731</v>
      </c>
      <c r="Y88">
        <f t="shared" si="2"/>
        <v>0.39495622564161631</v>
      </c>
      <c r="Z88">
        <f t="shared" si="2"/>
        <v>0.38142007685297385</v>
      </c>
      <c r="AA88">
        <f t="shared" si="2"/>
        <v>0.49999999722444238</v>
      </c>
    </row>
    <row r="89" spans="3:27">
      <c r="C89" s="5">
        <v>2</v>
      </c>
      <c r="D89">
        <f t="shared" ref="D89:I112" si="3">(1-(1/D$86))/(-(1/D$86)+(EXP($C89*(1-(1/D$86)))))</f>
        <v>0.70198033479645339</v>
      </c>
      <c r="E89">
        <f t="shared" si="3"/>
        <v>0.53628944174787696</v>
      </c>
      <c r="F89">
        <f t="shared" si="3"/>
        <v>0.47514870296925749</v>
      </c>
      <c r="G89">
        <f t="shared" si="2"/>
        <v>0.42677955921439792</v>
      </c>
      <c r="H89">
        <f t="shared" si="2"/>
        <v>0.38851889957702207</v>
      </c>
      <c r="I89">
        <f t="shared" si="2"/>
        <v>0.35799137677458259</v>
      </c>
      <c r="K89">
        <f t="shared" si="2"/>
        <v>0.31315006799233513</v>
      </c>
      <c r="L89">
        <f t="shared" si="2"/>
        <v>0.29641270520503871</v>
      </c>
      <c r="M89">
        <f t="shared" si="2"/>
        <v>0.28236177298767423</v>
      </c>
      <c r="O89">
        <f t="shared" si="2"/>
        <v>0.27043235912895264</v>
      </c>
      <c r="P89">
        <f t="shared" si="2"/>
        <v>0.26019968972558777</v>
      </c>
      <c r="Q89">
        <f t="shared" si="2"/>
        <v>0.25134047977517582</v>
      </c>
      <c r="R89">
        <f t="shared" si="2"/>
        <v>0.24360563130464652</v>
      </c>
      <c r="S89">
        <f t="shared" si="2"/>
        <v>0.23680088041520103</v>
      </c>
      <c r="T89">
        <f t="shared" si="2"/>
        <v>0.2307729704310772</v>
      </c>
      <c r="U89">
        <f t="shared" si="2"/>
        <v>0.22539967356056409</v>
      </c>
      <c r="V89">
        <f t="shared" si="2"/>
        <v>0.20547122456922659</v>
      </c>
      <c r="W89">
        <f t="shared" si="2"/>
        <v>0.19265959832699131</v>
      </c>
      <c r="X89">
        <f t="shared" si="2"/>
        <v>0.17723419361245352</v>
      </c>
      <c r="Y89">
        <f t="shared" ref="Y89:AA112" si="4">(1-(1/Y$86))/(-(1/Y$86)+(EXP($C89*(1-(1/Y$86)))))</f>
        <v>0.16831360036467885</v>
      </c>
      <c r="Z89">
        <f t="shared" si="4"/>
        <v>0.15126946686895898</v>
      </c>
      <c r="AA89">
        <f t="shared" si="4"/>
        <v>0.33333333086617101</v>
      </c>
    </row>
    <row r="90" spans="3:27">
      <c r="C90" s="5">
        <v>3</v>
      </c>
      <c r="D90">
        <f t="shared" si="3"/>
        <v>0.70019154761341074</v>
      </c>
      <c r="E90">
        <f t="shared" si="3"/>
        <v>0.51276452113518622</v>
      </c>
      <c r="F90">
        <f t="shared" si="3"/>
        <v>0.43535101146649863</v>
      </c>
      <c r="G90">
        <f t="shared" si="2"/>
        <v>0.3719855835032187</v>
      </c>
      <c r="H90">
        <f t="shared" si="2"/>
        <v>0.32148822929518267</v>
      </c>
      <c r="I90">
        <f t="shared" si="2"/>
        <v>0.28159351026029406</v>
      </c>
      <c r="K90">
        <f t="shared" si="2"/>
        <v>0.22477155473322974</v>
      </c>
      <c r="L90">
        <f t="shared" si="2"/>
        <v>0.20440168296442826</v>
      </c>
      <c r="M90">
        <f t="shared" si="2"/>
        <v>0.18775602335649758</v>
      </c>
      <c r="O90">
        <f t="shared" si="2"/>
        <v>0.17398976393657509</v>
      </c>
      <c r="P90">
        <f t="shared" si="2"/>
        <v>0.16247361568634497</v>
      </c>
      <c r="Q90">
        <f t="shared" si="2"/>
        <v>0.15273599974081947</v>
      </c>
      <c r="R90">
        <f t="shared" si="2"/>
        <v>0.14442033299996723</v>
      </c>
      <c r="S90">
        <f t="shared" si="2"/>
        <v>0.13725417709386264</v>
      </c>
      <c r="T90">
        <f t="shared" si="2"/>
        <v>0.13102711186483545</v>
      </c>
      <c r="U90">
        <f t="shared" si="2"/>
        <v>0.12557484805249938</v>
      </c>
      <c r="V90">
        <f t="shared" si="2"/>
        <v>0.10620131676877047</v>
      </c>
      <c r="W90">
        <f t="shared" si="2"/>
        <v>9.448594974808773E-2</v>
      </c>
      <c r="X90">
        <f t="shared" si="2"/>
        <v>8.1188725601797102E-2</v>
      </c>
      <c r="Y90">
        <f t="shared" si="4"/>
        <v>7.3915454379075318E-2</v>
      </c>
      <c r="Z90">
        <f t="shared" si="4"/>
        <v>6.0894204086626852E-2</v>
      </c>
      <c r="AA90">
        <f t="shared" si="4"/>
        <v>0.24999999653055305</v>
      </c>
    </row>
    <row r="91" spans="3:27">
      <c r="C91" s="5">
        <v>4</v>
      </c>
      <c r="D91">
        <f t="shared" si="3"/>
        <v>0.7000185701602496</v>
      </c>
      <c r="E91">
        <f t="shared" si="3"/>
        <v>0.50462123011317084</v>
      </c>
      <c r="F91">
        <f t="shared" si="3"/>
        <v>0.41740149797491877</v>
      </c>
      <c r="G91">
        <f t="shared" si="2"/>
        <v>0.34327480767091972</v>
      </c>
      <c r="H91">
        <f t="shared" si="2"/>
        <v>0.28340797354501757</v>
      </c>
      <c r="I91">
        <f t="shared" si="2"/>
        <v>0.23644147051542946</v>
      </c>
      <c r="K91">
        <f t="shared" si="2"/>
        <v>0.17170149521278744</v>
      </c>
      <c r="L91">
        <f t="shared" si="2"/>
        <v>0.149557215382119</v>
      </c>
      <c r="M91">
        <f t="shared" si="2"/>
        <v>0.13203469139027887</v>
      </c>
      <c r="O91">
        <f t="shared" si="2"/>
        <v>0.11799407700950672</v>
      </c>
      <c r="P91">
        <f t="shared" si="2"/>
        <v>0.10659840180004344</v>
      </c>
      <c r="Q91">
        <f t="shared" si="2"/>
        <v>9.7233661609938585E-2</v>
      </c>
      <c r="R91">
        <f t="shared" si="2"/>
        <v>8.9446934899505545E-2</v>
      </c>
      <c r="S91">
        <f t="shared" si="2"/>
        <v>8.2901138066934124E-2</v>
      </c>
      <c r="T91">
        <f t="shared" si="2"/>
        <v>7.734273641466359E-2</v>
      </c>
      <c r="U91">
        <f t="shared" si="2"/>
        <v>7.2578883495753824E-2</v>
      </c>
      <c r="V91">
        <f t="shared" si="2"/>
        <v>5.6480282215154387E-2</v>
      </c>
      <c r="W91">
        <f t="shared" si="2"/>
        <v>4.7420616854591403E-2</v>
      </c>
      <c r="X91">
        <f t="shared" si="2"/>
        <v>3.7810925053571545E-2</v>
      </c>
      <c r="Y91">
        <f t="shared" si="4"/>
        <v>3.2877797480141961E-2</v>
      </c>
      <c r="Z91">
        <f t="shared" si="4"/>
        <v>2.4658727023873693E-2</v>
      </c>
      <c r="AA91">
        <f t="shared" si="4"/>
        <v>0.19999999644728633</v>
      </c>
    </row>
    <row r="92" spans="3:27">
      <c r="C92" s="5">
        <v>5</v>
      </c>
      <c r="D92">
        <f t="shared" si="3"/>
        <v>0.70000180074184393</v>
      </c>
      <c r="E92">
        <f t="shared" si="3"/>
        <v>0.50169018092451545</v>
      </c>
      <c r="F92">
        <f t="shared" si="3"/>
        <v>0.40874902602098101</v>
      </c>
      <c r="G92">
        <f t="shared" si="2"/>
        <v>0.32684132629200158</v>
      </c>
      <c r="H92">
        <f t="shared" si="2"/>
        <v>0.25947197161470792</v>
      </c>
      <c r="I92">
        <f t="shared" si="2"/>
        <v>0.2067730919303388</v>
      </c>
      <c r="K92">
        <f t="shared" si="2"/>
        <v>0.1364251243337293</v>
      </c>
      <c r="L92">
        <f t="shared" si="2"/>
        <v>0.11356080253206392</v>
      </c>
      <c r="M92">
        <f t="shared" si="2"/>
        <v>9.6108497933452788E-2</v>
      </c>
      <c r="O92">
        <f t="shared" si="2"/>
        <v>8.2613435774315014E-2</v>
      </c>
      <c r="P92">
        <f t="shared" si="2"/>
        <v>7.2028101698942609E-2</v>
      </c>
      <c r="Q92">
        <f t="shared" si="2"/>
        <v>6.3604393612910468E-2</v>
      </c>
      <c r="R92">
        <f t="shared" si="2"/>
        <v>5.6806811396070675E-2</v>
      </c>
      <c r="S92">
        <f t="shared" si="2"/>
        <v>5.1248983093022143E-2</v>
      </c>
      <c r="T92">
        <f t="shared" si="2"/>
        <v>4.6649095714987245E-2</v>
      </c>
      <c r="U92">
        <f t="shared" si="2"/>
        <v>4.2799080545802566E-2</v>
      </c>
      <c r="V92">
        <f t="shared" si="2"/>
        <v>3.047922961619897E-2</v>
      </c>
      <c r="W92">
        <f t="shared" si="2"/>
        <v>2.4068873171972524E-2</v>
      </c>
      <c r="X92">
        <f t="shared" si="2"/>
        <v>1.7742626034481117E-2</v>
      </c>
      <c r="Y92">
        <f t="shared" si="4"/>
        <v>1.4706382469120149E-2</v>
      </c>
      <c r="Z92">
        <f t="shared" si="4"/>
        <v>1.000921611913988E-2</v>
      </c>
      <c r="AA92">
        <f t="shared" si="4"/>
        <v>0.16666666327431853</v>
      </c>
    </row>
    <row r="93" spans="3:27">
      <c r="C93" s="5">
        <v>6</v>
      </c>
      <c r="D93">
        <f t="shared" si="3"/>
        <v>0.70000017462107456</v>
      </c>
      <c r="E93">
        <f t="shared" si="3"/>
        <v>0.50062045702376567</v>
      </c>
      <c r="F93">
        <f t="shared" si="3"/>
        <v>0.40444459671030747</v>
      </c>
      <c r="G93">
        <f t="shared" si="2"/>
        <v>0.31695667528001298</v>
      </c>
      <c r="H93">
        <f t="shared" si="2"/>
        <v>0.2434583140898719</v>
      </c>
      <c r="I93">
        <f t="shared" si="2"/>
        <v>0.18589966200716715</v>
      </c>
      <c r="K93">
        <f t="shared" si="2"/>
        <v>0.11136704237315224</v>
      </c>
      <c r="L93">
        <f t="shared" si="2"/>
        <v>8.8419745737164712E-2</v>
      </c>
      <c r="M93">
        <f t="shared" si="2"/>
        <v>7.1577236541445266E-2</v>
      </c>
      <c r="O93">
        <f t="shared" si="2"/>
        <v>5.9051127865273126E-2</v>
      </c>
      <c r="P93">
        <f t="shared" si="2"/>
        <v>4.9585543457733382E-2</v>
      </c>
      <c r="Q93">
        <f t="shared" si="2"/>
        <v>4.2311991119220585E-2</v>
      </c>
      <c r="R93">
        <f t="shared" si="2"/>
        <v>3.6630064284637574E-2</v>
      </c>
      <c r="S93">
        <f t="shared" si="2"/>
        <v>3.2121484777201025E-2</v>
      </c>
      <c r="T93">
        <f t="shared" si="2"/>
        <v>2.8491390647535853E-2</v>
      </c>
      <c r="U93">
        <f t="shared" si="2"/>
        <v>2.5529042270372535E-2</v>
      </c>
      <c r="V93">
        <f t="shared" si="2"/>
        <v>1.6575394055021102E-2</v>
      </c>
      <c r="W93">
        <f t="shared" si="2"/>
        <v>1.2285431099023502E-2</v>
      </c>
      <c r="X93">
        <f t="shared" si="2"/>
        <v>8.3549511846285358E-3</v>
      </c>
      <c r="Y93">
        <f t="shared" si="4"/>
        <v>6.5946521029527369E-3</v>
      </c>
      <c r="Z93">
        <f t="shared" si="4"/>
        <v>4.0667596332571755E-3</v>
      </c>
      <c r="AA93">
        <f t="shared" si="4"/>
        <v>0.14285713923192483</v>
      </c>
    </row>
    <row r="94" spans="3:27">
      <c r="C94" s="5">
        <v>7</v>
      </c>
      <c r="D94">
        <f t="shared" si="3"/>
        <v>0.70000001693334535</v>
      </c>
      <c r="E94">
        <f>(1-(1/E$86))/(-(1/E$86)+(EXP($C94*(1-(1/E$86)))))</f>
        <v>0.50022807447989115</v>
      </c>
      <c r="F94">
        <f t="shared" si="3"/>
        <v>0.40226966075046144</v>
      </c>
      <c r="G94">
        <f t="shared" si="2"/>
        <v>0.31083281834452631</v>
      </c>
      <c r="H94">
        <f t="shared" si="2"/>
        <v>0.23229320501820494</v>
      </c>
      <c r="I94">
        <f t="shared" si="2"/>
        <v>0.17049811207152865</v>
      </c>
      <c r="K94">
        <f t="shared" si="2"/>
        <v>9.2716487608670503E-2</v>
      </c>
      <c r="L94">
        <f t="shared" si="2"/>
        <v>7.008875843246791E-2</v>
      </c>
      <c r="M94">
        <f t="shared" si="2"/>
        <v>5.4163662491320805E-2</v>
      </c>
      <c r="O94">
        <f t="shared" si="2"/>
        <v>4.2805110775280139E-2</v>
      </c>
      <c r="P94">
        <f t="shared" si="2"/>
        <v>3.455810063780438E-2</v>
      </c>
      <c r="Q94">
        <f>(1-(1/Q$86))/(-(1/Q$86)+(EXP($C94*(1-(1/Q$86)))))</f>
        <v>2.8453119554987947E-2</v>
      </c>
      <c r="R94">
        <f t="shared" si="2"/>
        <v>2.3845531051524742E-2</v>
      </c>
      <c r="S94">
        <f t="shared" si="2"/>
        <v>2.0303153010824502E-2</v>
      </c>
      <c r="T94">
        <f t="shared" si="2"/>
        <v>1.7532291596342408E-2</v>
      </c>
      <c r="U94">
        <f t="shared" si="2"/>
        <v>1.5330157025978158E-2</v>
      </c>
      <c r="V94">
        <f t="shared" si="2"/>
        <v>9.0516399169771559E-3</v>
      </c>
      <c r="W94">
        <f t="shared" si="2"/>
        <v>6.2887539313181747E-3</v>
      </c>
      <c r="X94">
        <f t="shared" si="2"/>
        <v>3.940808665881505E-3</v>
      </c>
      <c r="Y94">
        <f t="shared" si="4"/>
        <v>2.9604804638444647E-3</v>
      </c>
      <c r="Z94">
        <f t="shared" si="4"/>
        <v>1.6529778364357535E-3</v>
      </c>
      <c r="AA94">
        <f t="shared" si="4"/>
        <v>0.12499999601013606</v>
      </c>
    </row>
    <row r="95" spans="3:27">
      <c r="C95" s="5">
        <v>8</v>
      </c>
      <c r="D95">
        <f t="shared" si="3"/>
        <v>0.70000000164205978</v>
      </c>
      <c r="E95">
        <f t="shared" si="3"/>
        <v>0.50008387972623225</v>
      </c>
      <c r="F95">
        <f t="shared" si="3"/>
        <v>0.40116207426037048</v>
      </c>
      <c r="G95">
        <f t="shared" si="2"/>
        <v>0.30696920430536373</v>
      </c>
      <c r="H95">
        <f t="shared" si="2"/>
        <v>0.22428268899182188</v>
      </c>
      <c r="I95">
        <f t="shared" si="2"/>
        <v>0.15873042616736135</v>
      </c>
      <c r="K95">
        <f t="shared" si="2"/>
        <v>7.8347070617271336E-2</v>
      </c>
      <c r="L95">
        <f t="shared" si="2"/>
        <v>5.6299942865468064E-2</v>
      </c>
      <c r="M95">
        <f t="shared" si="2"/>
        <v>4.1459213081841022E-2</v>
      </c>
      <c r="O95">
        <f t="shared" si="2"/>
        <v>3.1333744548868302E-2</v>
      </c>
      <c r="P95">
        <f t="shared" si="2"/>
        <v>2.4286140304422124E-2</v>
      </c>
      <c r="Q95">
        <f t="shared" si="2"/>
        <v>1.9269766372847559E-2</v>
      </c>
      <c r="R95">
        <f t="shared" si="2"/>
        <v>1.561762497918423E-2</v>
      </c>
      <c r="S95">
        <f t="shared" si="2"/>
        <v>1.290050557204424E-2</v>
      </c>
      <c r="T95">
        <f t="shared" si="2"/>
        <v>1.0837769744372444E-2</v>
      </c>
      <c r="U95">
        <f t="shared" si="2"/>
        <v>9.2424602263416721E-3</v>
      </c>
      <c r="V95">
        <f t="shared" si="2"/>
        <v>4.9541568123748284E-3</v>
      </c>
      <c r="W95">
        <f t="shared" si="2"/>
        <v>3.2238214788506019E-3</v>
      </c>
      <c r="X95">
        <f t="shared" si="2"/>
        <v>1.8602168866639914E-3</v>
      </c>
      <c r="Y95">
        <f t="shared" si="4"/>
        <v>1.3296876889892853E-3</v>
      </c>
      <c r="Z95">
        <f t="shared" si="4"/>
        <v>6.7197739641778286E-4</v>
      </c>
      <c r="AA95">
        <f t="shared" si="4"/>
        <v>0.11111110727330319</v>
      </c>
    </row>
    <row r="96" spans="3:27">
      <c r="C96" s="5">
        <v>9</v>
      </c>
      <c r="D96">
        <f t="shared" si="3"/>
        <v>0.7000000001592338</v>
      </c>
      <c r="E96">
        <f t="shared" si="3"/>
        <v>0.50003085435488659</v>
      </c>
      <c r="F96">
        <f t="shared" si="3"/>
        <v>0.400595786606809</v>
      </c>
      <c r="G96">
        <f t="shared" si="2"/>
        <v>0.30450354529080165</v>
      </c>
      <c r="H96">
        <f t="shared" si="2"/>
        <v>0.21841676623388953</v>
      </c>
      <c r="I96">
        <f t="shared" si="2"/>
        <v>0.14949727736996254</v>
      </c>
      <c r="K96">
        <f t="shared" si="2"/>
        <v>6.697865559801354E-2</v>
      </c>
      <c r="L96">
        <f t="shared" si="2"/>
        <v>4.5682679727799415E-2</v>
      </c>
      <c r="M96">
        <f t="shared" si="2"/>
        <v>3.2003956813157639E-2</v>
      </c>
      <c r="O96">
        <f t="shared" si="2"/>
        <v>2.3096949188272382E-2</v>
      </c>
      <c r="P96">
        <f t="shared" si="2"/>
        <v>1.7165433875917548E-2</v>
      </c>
      <c r="Q96">
        <f t="shared" si="2"/>
        <v>1.3112216476066143E-2</v>
      </c>
      <c r="R96">
        <f t="shared" si="2"/>
        <v>1.0269036669937302E-2</v>
      </c>
      <c r="S96">
        <f t="shared" si="2"/>
        <v>8.2239657207566954E-3</v>
      </c>
      <c r="T96">
        <f t="shared" si="2"/>
        <v>6.7181977313897946E-3</v>
      </c>
      <c r="U96">
        <f t="shared" si="2"/>
        <v>5.5855230472190683E-3</v>
      </c>
      <c r="V96">
        <f t="shared" si="2"/>
        <v>2.7148533074517725E-3</v>
      </c>
      <c r="W96">
        <f t="shared" si="2"/>
        <v>1.6538679607134164E-3</v>
      </c>
      <c r="X96">
        <f t="shared" ref="X96:X112" si="5">(1-(1/X$86))/(-(1/X$86)+(EXP($C96*(1-(1/X$86)))))</f>
        <v>8.7841684568917507E-4</v>
      </c>
      <c r="Y96">
        <f t="shared" si="4"/>
        <v>5.9735784247888697E-4</v>
      </c>
      <c r="Z96">
        <f t="shared" si="4"/>
        <v>2.7319351676344077E-4</v>
      </c>
      <c r="AA96">
        <f t="shared" si="4"/>
        <v>9.9999995892174912E-2</v>
      </c>
    </row>
    <row r="97" spans="3:27">
      <c r="C97" s="5">
        <v>10</v>
      </c>
      <c r="D97">
        <f t="shared" si="3"/>
        <v>0.70000000001544127</v>
      </c>
      <c r="E97">
        <f t="shared" si="3"/>
        <v>0.50001135024009069</v>
      </c>
      <c r="F97">
        <f t="shared" si="3"/>
        <v>0.40030566551247942</v>
      </c>
      <c r="G97">
        <f t="shared" si="2"/>
        <v>0.30291851407768045</v>
      </c>
      <c r="H97">
        <f t="shared" si="2"/>
        <v>0.21405667339270096</v>
      </c>
      <c r="I97">
        <f t="shared" si="2"/>
        <v>0.14210069801390882</v>
      </c>
      <c r="K97">
        <f t="shared" si="2"/>
        <v>5.7794395053140872E-2</v>
      </c>
      <c r="L97">
        <f t="shared" si="2"/>
        <v>3.7359518446515902E-2</v>
      </c>
      <c r="M97">
        <f t="shared" si="2"/>
        <v>2.4862090762070597E-2</v>
      </c>
      <c r="O97">
        <f t="shared" si="2"/>
        <v>1.7111280995457334E-2</v>
      </c>
      <c r="P97">
        <f t="shared" si="2"/>
        <v>1.2181028399815946E-2</v>
      </c>
      <c r="Q97">
        <f t="shared" si="2"/>
        <v>8.9507176351105583E-3</v>
      </c>
      <c r="R97">
        <f t="shared" si="2"/>
        <v>6.7695140010342273E-3</v>
      </c>
      <c r="S97">
        <f t="shared" si="2"/>
        <v>5.2536665967591626E-3</v>
      </c>
      <c r="T97">
        <f t="shared" si="2"/>
        <v>4.1716985664755008E-3</v>
      </c>
      <c r="U97">
        <f t="shared" si="2"/>
        <v>3.3803618490309841E-3</v>
      </c>
      <c r="V97">
        <f t="shared" si="2"/>
        <v>1.4887273804937596E-3</v>
      </c>
      <c r="W97">
        <f t="shared" si="2"/>
        <v>8.4878259736767114E-4</v>
      </c>
      <c r="X97">
        <f t="shared" si="5"/>
        <v>4.1487064222783755E-4</v>
      </c>
      <c r="Y97">
        <f t="shared" si="4"/>
        <v>2.6838810915808865E-4</v>
      </c>
      <c r="Z97">
        <f t="shared" si="4"/>
        <v>1.1107019439310459E-4</v>
      </c>
      <c r="AA97">
        <f t="shared" si="4"/>
        <v>9.0909086688408455E-2</v>
      </c>
    </row>
    <row r="98" spans="3:27">
      <c r="C98" s="5">
        <v>11</v>
      </c>
      <c r="D98">
        <f t="shared" si="3"/>
        <v>0.70000000000149742</v>
      </c>
      <c r="E98">
        <f t="shared" si="3"/>
        <v>0.50000417546006615</v>
      </c>
      <c r="F98">
        <f t="shared" si="3"/>
        <v>0.40015687557591412</v>
      </c>
      <c r="G98">
        <f t="shared" si="2"/>
        <v>0.30189480888942111</v>
      </c>
      <c r="H98">
        <f t="shared" si="2"/>
        <v>0.21077975936130625</v>
      </c>
      <c r="I98">
        <f t="shared" si="2"/>
        <v>0.13607614683080749</v>
      </c>
      <c r="K98">
        <f t="shared" si="2"/>
        <v>5.0248478441866758E-2</v>
      </c>
      <c r="L98">
        <f t="shared" si="2"/>
        <v>3.0742550292063419E-2</v>
      </c>
      <c r="M98">
        <f t="shared" si="2"/>
        <v>1.9407134781056892E-2</v>
      </c>
      <c r="O98">
        <f t="shared" si="2"/>
        <v>1.2723471386448583E-2</v>
      </c>
      <c r="P98">
        <f t="shared" si="2"/>
        <v>8.6682265086642975E-3</v>
      </c>
      <c r="Q98">
        <f t="shared" si="2"/>
        <v>6.1231678394594122E-3</v>
      </c>
      <c r="R98">
        <f t="shared" si="2"/>
        <v>4.4700779273714073E-3</v>
      </c>
      <c r="S98">
        <f t="shared" si="2"/>
        <v>3.3606290088443892E-3</v>
      </c>
      <c r="T98">
        <f t="shared" si="2"/>
        <v>2.5931977043689176E-3</v>
      </c>
      <c r="U98">
        <f t="shared" si="2"/>
        <v>2.0475696939036888E-3</v>
      </c>
      <c r="V98">
        <f t="shared" si="2"/>
        <v>8.1666520862761405E-4</v>
      </c>
      <c r="W98">
        <f t="shared" si="2"/>
        <v>4.3568954526311576E-4</v>
      </c>
      <c r="X98">
        <f t="shared" si="5"/>
        <v>1.9595671681853303E-4</v>
      </c>
      <c r="Y98">
        <f t="shared" si="4"/>
        <v>1.2059009545956413E-4</v>
      </c>
      <c r="Z98">
        <f t="shared" si="4"/>
        <v>4.5157440426579343E-5</v>
      </c>
      <c r="AA98">
        <f t="shared" si="4"/>
        <v>8.3333329092898312E-2</v>
      </c>
    </row>
    <row r="99" spans="3:27">
      <c r="C99" s="5">
        <v>12</v>
      </c>
      <c r="D99">
        <f t="shared" si="3"/>
        <v>0.70000000000014517</v>
      </c>
      <c r="E99">
        <f t="shared" si="3"/>
        <v>0.50000153605780728</v>
      </c>
      <c r="F99">
        <f t="shared" si="3"/>
        <v>0.40008052723902415</v>
      </c>
      <c r="G99">
        <f t="shared" si="2"/>
        <v>0.30123164103323008</v>
      </c>
      <c r="H99">
        <f t="shared" si="2"/>
        <v>0.20829637259451284</v>
      </c>
      <c r="I99">
        <f t="shared" si="2"/>
        <v>0.13110239435747481</v>
      </c>
      <c r="K99">
        <f t="shared" si="2"/>
        <v>4.3962283581031748E-2</v>
      </c>
      <c r="L99">
        <f t="shared" si="2"/>
        <v>2.5423080356797405E-2</v>
      </c>
      <c r="M99">
        <f t="shared" si="2"/>
        <v>1.5205061761548391E-2</v>
      </c>
      <c r="O99">
        <f t="shared" si="2"/>
        <v>9.486408083219721E-3</v>
      </c>
      <c r="P99">
        <f t="shared" si="2"/>
        <v>6.1806817192149553E-3</v>
      </c>
      <c r="Q99">
        <f t="shared" si="2"/>
        <v>4.1950001028536951E-3</v>
      </c>
      <c r="R99">
        <f t="shared" si="2"/>
        <v>2.9549688591141029E-3</v>
      </c>
      <c r="S99">
        <f t="shared" si="2"/>
        <v>2.1515263648695295E-3</v>
      </c>
      <c r="T99">
        <f t="shared" si="2"/>
        <v>1.613040672165519E-3</v>
      </c>
      <c r="U99">
        <f t="shared" si="2"/>
        <v>1.2409140475313663E-3</v>
      </c>
      <c r="V99">
        <f t="shared" si="2"/>
        <v>4.4808529867598144E-4</v>
      </c>
      <c r="W99">
        <f t="shared" si="2"/>
        <v>2.236667625483209E-4</v>
      </c>
      <c r="X99">
        <f t="shared" si="5"/>
        <v>9.2560208774317422E-5</v>
      </c>
      <c r="Y99">
        <f t="shared" si="4"/>
        <v>5.4183723151704513E-5</v>
      </c>
      <c r="Z99">
        <f t="shared" si="4"/>
        <v>1.835959052270768E-5</v>
      </c>
      <c r="AA99">
        <f t="shared" si="4"/>
        <v>7.6923072718682192E-2</v>
      </c>
    </row>
    <row r="100" spans="3:27">
      <c r="C100" s="5">
        <v>13</v>
      </c>
      <c r="D100">
        <f t="shared" si="3"/>
        <v>0.70000000000001406</v>
      </c>
      <c r="E100">
        <f t="shared" si="3"/>
        <v>0.5000005650829904</v>
      </c>
      <c r="F100">
        <f t="shared" si="3"/>
        <v>0.40004134001348085</v>
      </c>
      <c r="G100">
        <f t="shared" si="2"/>
        <v>0.30080119256211496</v>
      </c>
      <c r="H100">
        <f t="shared" si="2"/>
        <v>0.20640247393713607</v>
      </c>
      <c r="I100">
        <f t="shared" si="2"/>
        <v>0.12695017280017154</v>
      </c>
      <c r="K100">
        <f t="shared" si="2"/>
        <v>3.8664881651229395E-2</v>
      </c>
      <c r="L100">
        <f t="shared" si="2"/>
        <v>2.1108255082952838E-2</v>
      </c>
      <c r="M100">
        <f t="shared" si="2"/>
        <v>1.1946861316544112E-2</v>
      </c>
      <c r="O100">
        <f t="shared" si="2"/>
        <v>7.0870494140137345E-3</v>
      </c>
      <c r="P100">
        <f t="shared" si="2"/>
        <v>4.4131878995529077E-3</v>
      </c>
      <c r="Q100">
        <f t="shared" si="2"/>
        <v>2.8768886545315593E-3</v>
      </c>
      <c r="R100">
        <f t="shared" si="2"/>
        <v>1.9548229362264286E-3</v>
      </c>
      <c r="S100">
        <f t="shared" si="2"/>
        <v>1.3781865433532795E-3</v>
      </c>
      <c r="T100">
        <f t="shared" si="2"/>
        <v>1.0037678972350315E-3</v>
      </c>
      <c r="U100">
        <f t="shared" si="2"/>
        <v>7.5228510394356729E-4</v>
      </c>
      <c r="V100">
        <f t="shared" si="2"/>
        <v>2.4588128585326834E-4</v>
      </c>
      <c r="W100">
        <f t="shared" si="2"/>
        <v>1.1482809634123342E-4</v>
      </c>
      <c r="X100">
        <f t="shared" si="5"/>
        <v>4.3721634982653877E-5</v>
      </c>
      <c r="Y100">
        <f t="shared" si="4"/>
        <v>2.4346134589388341E-5</v>
      </c>
      <c r="Z100">
        <f t="shared" si="4"/>
        <v>7.4644434355560206E-6</v>
      </c>
      <c r="AA100">
        <f t="shared" si="4"/>
        <v>7.1428567066981169E-2</v>
      </c>
    </row>
    <row r="101" spans="3:27">
      <c r="C101" s="5">
        <v>14</v>
      </c>
      <c r="D101">
        <f t="shared" si="3"/>
        <v>0.7000000000000014</v>
      </c>
      <c r="E101">
        <f t="shared" si="3"/>
        <v>0.50000020788226618</v>
      </c>
      <c r="F101">
        <f t="shared" si="3"/>
        <v>0.40002122360332198</v>
      </c>
      <c r="G101">
        <f t="shared" si="2"/>
        <v>0.30052144272620473</v>
      </c>
      <c r="H101">
        <f t="shared" si="2"/>
        <v>0.20495119177675505</v>
      </c>
      <c r="I101">
        <f t="shared" si="2"/>
        <v>0.12345143736240434</v>
      </c>
      <c r="K101">
        <f t="shared" si="2"/>
        <v>3.4157263962405232E-2</v>
      </c>
      <c r="L101">
        <f t="shared" si="2"/>
        <v>1.7582865537271196E-2</v>
      </c>
      <c r="M101">
        <f t="shared" si="2"/>
        <v>9.4076789119244466E-3</v>
      </c>
      <c r="O101">
        <f t="shared" si="2"/>
        <v>5.3024089739289564E-3</v>
      </c>
      <c r="P101">
        <f t="shared" si="2"/>
        <v>3.1542952590144203E-3</v>
      </c>
      <c r="Q101">
        <f t="shared" si="2"/>
        <v>1.9742944913610314E-3</v>
      </c>
      <c r="R101">
        <f t="shared" si="2"/>
        <v>1.2938118689369128E-3</v>
      </c>
      <c r="S101">
        <f t="shared" si="2"/>
        <v>8.8312028199629918E-4</v>
      </c>
      <c r="T101">
        <f t="shared" si="2"/>
        <v>6.2478724011092064E-4</v>
      </c>
      <c r="U101">
        <f t="shared" si="2"/>
        <v>4.5614895978227408E-4</v>
      </c>
      <c r="V101">
        <f t="shared" si="2"/>
        <v>1.3493253127420981E-4</v>
      </c>
      <c r="W101">
        <f t="shared" si="2"/>
        <v>5.8953063453879856E-5</v>
      </c>
      <c r="X101">
        <f t="shared" si="5"/>
        <v>2.0652479186297133E-5</v>
      </c>
      <c r="Y101">
        <f t="shared" si="4"/>
        <v>1.0939386770008657E-5</v>
      </c>
      <c r="Z101">
        <f t="shared" si="4"/>
        <v>3.0348147340694178E-6</v>
      </c>
      <c r="AA101">
        <f>(1-(1/AA$86))/(-(1/AA$86)+(EXP($C101*(1-(1/AA$86)))))</f>
        <v>6.6666662324461265E-2</v>
      </c>
    </row>
    <row r="102" spans="3:27">
      <c r="C102" s="5">
        <v>15</v>
      </c>
      <c r="D102">
        <f t="shared" si="3"/>
        <v>0.70000000000000007</v>
      </c>
      <c r="E102">
        <f t="shared" si="3"/>
        <v>0.50000007647559186</v>
      </c>
      <c r="F102">
        <f t="shared" si="3"/>
        <v>0.40001089627995723</v>
      </c>
      <c r="G102">
        <f t="shared" si="2"/>
        <v>0.30033948248314157</v>
      </c>
      <c r="H102">
        <f t="shared" si="2"/>
        <v>0.20383499162365348</v>
      </c>
      <c r="I102">
        <f t="shared" si="2"/>
        <v>0.12048019200552607</v>
      </c>
      <c r="K102">
        <f t="shared" si="2"/>
        <v>3.0289943436489972E-2</v>
      </c>
      <c r="L102">
        <f t="shared" si="2"/>
        <v>1.4685373847359776E-2</v>
      </c>
      <c r="M102">
        <f t="shared" si="2"/>
        <v>7.4210121572576438E-3</v>
      </c>
      <c r="O102">
        <f t="shared" si="2"/>
        <v>3.9715559588832895E-3</v>
      </c>
      <c r="P102">
        <f t="shared" si="2"/>
        <v>2.2561167296606226E-3</v>
      </c>
      <c r="Q102">
        <f t="shared" si="2"/>
        <v>1.3555166487406512E-3</v>
      </c>
      <c r="R102">
        <f t="shared" si="2"/>
        <v>8.5659028779306169E-4</v>
      </c>
      <c r="S102">
        <f t="shared" si="2"/>
        <v>5.6601520619740356E-4</v>
      </c>
      <c r="T102">
        <f t="shared" si="2"/>
        <v>3.8895555310350155E-4</v>
      </c>
      <c r="U102">
        <f t="shared" si="2"/>
        <v>2.7661868180861641E-4</v>
      </c>
      <c r="V102">
        <f t="shared" si="2"/>
        <v>7.404953782759013E-5</v>
      </c>
      <c r="W102">
        <f t="shared" si="2"/>
        <v>3.0267077882726513E-5</v>
      </c>
      <c r="X102">
        <f t="shared" si="5"/>
        <v>9.7555049637399226E-6</v>
      </c>
      <c r="Y102">
        <f t="shared" si="4"/>
        <v>4.9153759228852622E-6</v>
      </c>
      <c r="Z102">
        <f t="shared" si="4"/>
        <v>1.2338633469032926E-6</v>
      </c>
      <c r="AA102">
        <f t="shared" si="4"/>
        <v>6.2499995619823452E-2</v>
      </c>
    </row>
    <row r="103" spans="3:27">
      <c r="C103" s="5">
        <v>16</v>
      </c>
      <c r="D103">
        <f t="shared" si="3"/>
        <v>0.70000000000000007</v>
      </c>
      <c r="E103">
        <f t="shared" si="3"/>
        <v>0.50000002813379529</v>
      </c>
      <c r="F103">
        <f t="shared" si="3"/>
        <v>0.4000055942625127</v>
      </c>
      <c r="G103">
        <f t="shared" si="2"/>
        <v>0.30022106495323336</v>
      </c>
      <c r="H103">
        <f t="shared" si="2"/>
        <v>0.20297407996188394</v>
      </c>
      <c r="I103">
        <f t="shared" si="2"/>
        <v>0.11794010305263272</v>
      </c>
      <c r="K103">
        <f t="shared" si="2"/>
        <v>2.6948439135001112E-2</v>
      </c>
      <c r="L103">
        <f t="shared" si="2"/>
        <v>1.2292336861049403E-2</v>
      </c>
      <c r="M103">
        <f t="shared" si="2"/>
        <v>5.8618280022767885E-3</v>
      </c>
      <c r="O103">
        <f t="shared" si="2"/>
        <v>2.9771877479738882E-3</v>
      </c>
      <c r="P103">
        <f t="shared" si="2"/>
        <v>1.6145131905761344E-3</v>
      </c>
      <c r="Q103">
        <f t="shared" si="2"/>
        <v>9.3097435043586164E-4</v>
      </c>
      <c r="R103">
        <f t="shared" si="2"/>
        <v>5.6723976665233361E-4</v>
      </c>
      <c r="S103">
        <f t="shared" si="2"/>
        <v>3.6282573858147343E-4</v>
      </c>
      <c r="T103">
        <f t="shared" si="2"/>
        <v>2.421646394977682E-4</v>
      </c>
      <c r="U103">
        <f t="shared" si="2"/>
        <v>1.6775945246464555E-4</v>
      </c>
      <c r="V103">
        <f t="shared" si="2"/>
        <v>4.0638342847958011E-5</v>
      </c>
      <c r="W103">
        <f t="shared" si="2"/>
        <v>1.55395214993841E-5</v>
      </c>
      <c r="X103">
        <f t="shared" si="5"/>
        <v>4.6081663433843011E-6</v>
      </c>
      <c r="Y103">
        <f t="shared" si="4"/>
        <v>2.2086192771288636E-6</v>
      </c>
      <c r="Z103">
        <f t="shared" si="4"/>
        <v>5.0165136030407737E-7</v>
      </c>
      <c r="AA103">
        <f t="shared" si="4"/>
        <v>5.8823524955506461E-2</v>
      </c>
    </row>
    <row r="104" spans="3:27">
      <c r="C104" s="5">
        <v>17</v>
      </c>
      <c r="D104">
        <f t="shared" si="3"/>
        <v>0.70000000000000007</v>
      </c>
      <c r="E104">
        <f t="shared" si="3"/>
        <v>0.50000001034984454</v>
      </c>
      <c r="F104">
        <f t="shared" si="3"/>
        <v>0.40000287217059671</v>
      </c>
      <c r="G104">
        <f t="shared" si="3"/>
        <v>0.30014397336541648</v>
      </c>
      <c r="H104">
        <f t="shared" si="3"/>
        <v>0.20230862200486782</v>
      </c>
      <c r="I104">
        <f t="shared" si="3"/>
        <v>0.11575625311315525</v>
      </c>
      <c r="K104">
        <f t="shared" ref="K104:M112" si="6">(1-(1/K$86))/(-(1/K$86)+(EXP($C104*(1-(1/K$86)))))</f>
        <v>2.4043586357557604E-2</v>
      </c>
      <c r="L104">
        <f t="shared" si="6"/>
        <v>1.030797767070483E-2</v>
      </c>
      <c r="M104">
        <f t="shared" si="6"/>
        <v>4.6351739224211692E-3</v>
      </c>
      <c r="O104">
        <f t="shared" ref="O104:W112" si="7">(1-(1/O$86))/(-(1/O$86)+(EXP($C104*(1-(1/O$86)))))</f>
        <v>2.2331582123541437E-3</v>
      </c>
      <c r="P104">
        <f t="shared" si="7"/>
        <v>1.1557913243637106E-3</v>
      </c>
      <c r="Q104">
        <f t="shared" si="7"/>
        <v>6.3953837982849736E-4</v>
      </c>
      <c r="R104">
        <f t="shared" si="7"/>
        <v>3.7568232577989271E-4</v>
      </c>
      <c r="S104">
        <f t="shared" si="7"/>
        <v>2.325988957267468E-4</v>
      </c>
      <c r="T104">
        <f t="shared" si="7"/>
        <v>1.5078154963823318E-4</v>
      </c>
      <c r="U104">
        <f t="shared" si="7"/>
        <v>1.0174453540265914E-4</v>
      </c>
      <c r="V104">
        <f t="shared" si="7"/>
        <v>2.2302522807228124E-5</v>
      </c>
      <c r="W104">
        <f t="shared" si="7"/>
        <v>7.9782261966170032E-6</v>
      </c>
      <c r="X104">
        <f t="shared" si="5"/>
        <v>2.1767418858884029E-6</v>
      </c>
      <c r="Y104">
        <f t="shared" si="4"/>
        <v>9.9239631017791692E-7</v>
      </c>
      <c r="Z104">
        <f t="shared" si="4"/>
        <v>2.0395621612092911E-7</v>
      </c>
      <c r="AA104">
        <f t="shared" si="4"/>
        <v>5.555555106669114E-2</v>
      </c>
    </row>
    <row r="105" spans="3:27">
      <c r="C105" s="5">
        <v>18</v>
      </c>
      <c r="D105">
        <f t="shared" si="3"/>
        <v>0.70000000000000007</v>
      </c>
      <c r="E105">
        <f t="shared" si="3"/>
        <v>0.50000000380749499</v>
      </c>
      <c r="F105">
        <f t="shared" si="3"/>
        <v>0.40000147461640106</v>
      </c>
      <c r="G105">
        <f t="shared" si="3"/>
        <v>0.30009377418708932</v>
      </c>
      <c r="H105">
        <f t="shared" si="3"/>
        <v>0.20179337754607968</v>
      </c>
      <c r="I105">
        <f t="shared" si="3"/>
        <v>0.11386950561497404</v>
      </c>
      <c r="K105">
        <f t="shared" si="6"/>
        <v>2.1504898925398856E-2</v>
      </c>
      <c r="L105">
        <f t="shared" si="6"/>
        <v>8.6570176701485733E-3</v>
      </c>
      <c r="M105">
        <f t="shared" si="6"/>
        <v>3.6682897126382864E-3</v>
      </c>
      <c r="O105">
        <f t="shared" si="7"/>
        <v>1.6758424966656345E-3</v>
      </c>
      <c r="P105">
        <f t="shared" si="7"/>
        <v>8.2761836610640899E-4</v>
      </c>
      <c r="Q105">
        <f t="shared" si="7"/>
        <v>4.3940141164559209E-4</v>
      </c>
      <c r="R105">
        <f t="shared" si="7"/>
        <v>2.4883700291403367E-4</v>
      </c>
      <c r="S105">
        <f t="shared" si="7"/>
        <v>1.4912229293237523E-4</v>
      </c>
      <c r="T105">
        <f t="shared" si="7"/>
        <v>9.3886319122357895E-5</v>
      </c>
      <c r="U105">
        <f t="shared" si="7"/>
        <v>6.1708709773231548E-5</v>
      </c>
      <c r="V105">
        <f t="shared" si="7"/>
        <v>1.2239801921055591E-5</v>
      </c>
      <c r="W105">
        <f t="shared" si="7"/>
        <v>4.0961499580905247E-6</v>
      </c>
      <c r="X105">
        <f t="shared" si="5"/>
        <v>1.0282196671998371E-6</v>
      </c>
      <c r="Y105">
        <f t="shared" si="4"/>
        <v>4.4591234512501707E-7</v>
      </c>
      <c r="Z105">
        <f t="shared" si="4"/>
        <v>8.2922408275109185E-8</v>
      </c>
      <c r="AA105">
        <f t="shared" si="4"/>
        <v>5.2631574457270069E-2</v>
      </c>
    </row>
    <row r="106" spans="3:27">
      <c r="C106" s="5">
        <v>19</v>
      </c>
      <c r="D106">
        <f t="shared" si="3"/>
        <v>0.70000000000000007</v>
      </c>
      <c r="E106">
        <f t="shared" si="3"/>
        <v>0.50000000140069911</v>
      </c>
      <c r="F106">
        <f t="shared" si="3"/>
        <v>0.40000075709194621</v>
      </c>
      <c r="G106">
        <f t="shared" si="3"/>
        <v>0.30006108151301986</v>
      </c>
      <c r="H106">
        <f t="shared" si="3"/>
        <v>0.20139391904265519</v>
      </c>
      <c r="I106">
        <f t="shared" si="3"/>
        <v>0.11223256372278771</v>
      </c>
      <c r="K106">
        <f t="shared" si="6"/>
        <v>1.927591790851102E-2</v>
      </c>
      <c r="L106">
        <f t="shared" si="6"/>
        <v>7.279633704588599E-3</v>
      </c>
      <c r="M106">
        <f t="shared" si="6"/>
        <v>2.9050181432508479E-3</v>
      </c>
      <c r="O106">
        <f t="shared" si="7"/>
        <v>1.2580476883077365E-3</v>
      </c>
      <c r="P106">
        <f t="shared" si="7"/>
        <v>5.9273635600718582E-4</v>
      </c>
      <c r="Q106">
        <f t="shared" si="7"/>
        <v>3.0192673530331606E-4</v>
      </c>
      <c r="R106">
        <f t="shared" si="7"/>
        <v>1.6482979476564725E-4</v>
      </c>
      <c r="S106">
        <f t="shared" si="7"/>
        <v>9.5607894971505035E-5</v>
      </c>
      <c r="T106">
        <f t="shared" si="7"/>
        <v>5.8461072814502279E-5</v>
      </c>
      <c r="U106">
        <f t="shared" si="7"/>
        <v>3.7427315695384086E-5</v>
      </c>
      <c r="V106">
        <f t="shared" si="7"/>
        <v>6.7173209870206804E-6</v>
      </c>
      <c r="W106">
        <f t="shared" si="7"/>
        <v>2.1030314148150594E-6</v>
      </c>
      <c r="X106">
        <f t="shared" si="5"/>
        <v>4.85696491821847E-7</v>
      </c>
      <c r="Y106">
        <f t="shared" si="4"/>
        <v>2.0036131982237351E-7</v>
      </c>
      <c r="Z106">
        <f t="shared" si="4"/>
        <v>3.3713735132947868E-8</v>
      </c>
      <c r="AA106">
        <f t="shared" si="4"/>
        <v>4.9999995475841504E-2</v>
      </c>
    </row>
    <row r="107" spans="3:27">
      <c r="C107" s="5">
        <v>20</v>
      </c>
      <c r="D107">
        <f t="shared" si="3"/>
        <v>0.70000000000000007</v>
      </c>
      <c r="E107">
        <f t="shared" si="3"/>
        <v>0.50000000051528848</v>
      </c>
      <c r="F107">
        <f t="shared" si="3"/>
        <v>0.40000038870360788</v>
      </c>
      <c r="G107">
        <f t="shared" si="3"/>
        <v>0.30003978805956477</v>
      </c>
      <c r="H107">
        <f t="shared" si="3"/>
        <v>0.20108391420502567</v>
      </c>
      <c r="I107">
        <f t="shared" si="3"/>
        <v>0.11080715733977405</v>
      </c>
      <c r="K107">
        <f t="shared" si="6"/>
        <v>1.7310886121367827E-2</v>
      </c>
      <c r="L107">
        <f t="shared" si="6"/>
        <v>6.1278358712968167E-3</v>
      </c>
      <c r="M107">
        <f t="shared" si="6"/>
        <v>2.3017664856896914E-3</v>
      </c>
      <c r="O107">
        <f t="shared" si="7"/>
        <v>9.4465589663433414E-4</v>
      </c>
      <c r="P107">
        <f t="shared" si="7"/>
        <v>4.2457148312694389E-4</v>
      </c>
      <c r="Q107">
        <f t="shared" si="7"/>
        <v>2.0747835945403631E-4</v>
      </c>
      <c r="R107">
        <f t="shared" si="7"/>
        <v>1.0918778692446584E-4</v>
      </c>
      <c r="S107">
        <f t="shared" si="7"/>
        <v>6.1299278569426299E-5</v>
      </c>
      <c r="T107">
        <f t="shared" si="7"/>
        <v>3.640304382149338E-5</v>
      </c>
      <c r="U107">
        <f t="shared" si="7"/>
        <v>2.2700480181345328E-5</v>
      </c>
      <c r="V107">
        <f t="shared" si="7"/>
        <v>3.6865364723420996E-6</v>
      </c>
      <c r="W107">
        <f t="shared" si="7"/>
        <v>1.0797317777851127E-6</v>
      </c>
      <c r="X107">
        <f t="shared" si="5"/>
        <v>2.2942675792191376E-7</v>
      </c>
      <c r="Y107">
        <f t="shared" si="4"/>
        <v>9.0028141801673829E-8</v>
      </c>
      <c r="Z107">
        <f t="shared" si="4"/>
        <v>1.3706981791117072E-8</v>
      </c>
      <c r="AA107">
        <f t="shared" si="4"/>
        <v>4.7619043087525424E-2</v>
      </c>
    </row>
    <row r="108" spans="3:27">
      <c r="C108" s="5">
        <v>21</v>
      </c>
      <c r="D108">
        <f t="shared" si="3"/>
        <v>0.70000000000000007</v>
      </c>
      <c r="E108">
        <f t="shared" si="3"/>
        <v>0.50000000018956403</v>
      </c>
      <c r="F108">
        <f t="shared" si="3"/>
        <v>0.40000019956699223</v>
      </c>
      <c r="G108">
        <f t="shared" si="3"/>
        <v>0.30002591829785868</v>
      </c>
      <c r="H108">
        <f t="shared" si="3"/>
        <v>0.20084314246836171</v>
      </c>
      <c r="I108">
        <f t="shared" si="3"/>
        <v>0.10956199832243488</v>
      </c>
      <c r="K108">
        <f t="shared" si="6"/>
        <v>1.5572327434012512E-2</v>
      </c>
      <c r="L108">
        <f t="shared" si="6"/>
        <v>5.1628168708773353E-3</v>
      </c>
      <c r="M108">
        <f t="shared" si="6"/>
        <v>1.824539713760431E-3</v>
      </c>
      <c r="O108">
        <f t="shared" si="7"/>
        <v>7.0947105255882528E-4</v>
      </c>
      <c r="P108">
        <f t="shared" si="7"/>
        <v>3.0414555174719976E-4</v>
      </c>
      <c r="Q108">
        <f t="shared" si="7"/>
        <v>1.4258223397355576E-4</v>
      </c>
      <c r="R108">
        <f t="shared" si="7"/>
        <v>7.2330931843318905E-5</v>
      </c>
      <c r="S108">
        <f t="shared" si="7"/>
        <v>3.9302814643028481E-5</v>
      </c>
      <c r="T108">
        <f t="shared" si="7"/>
        <v>2.2667970148312134E-5</v>
      </c>
      <c r="U108">
        <f t="shared" si="7"/>
        <v>1.3768414241494274E-5</v>
      </c>
      <c r="V108">
        <f t="shared" si="7"/>
        <v>2.023211869404009E-6</v>
      </c>
      <c r="W108">
        <f t="shared" si="7"/>
        <v>5.543526330557559E-7</v>
      </c>
      <c r="X108">
        <f t="shared" si="5"/>
        <v>1.0837352237313333E-7</v>
      </c>
      <c r="Y108">
        <f t="shared" si="4"/>
        <v>4.0452251195780318E-8</v>
      </c>
      <c r="Z108">
        <f t="shared" si="4"/>
        <v>5.5728429178483466E-9</v>
      </c>
      <c r="AA108">
        <f t="shared" si="4"/>
        <v>4.5454540889785879E-2</v>
      </c>
    </row>
    <row r="109" spans="3:27">
      <c r="C109" s="5">
        <v>22</v>
      </c>
      <c r="D109">
        <f t="shared" si="3"/>
        <v>0.70000000000000007</v>
      </c>
      <c r="E109">
        <f t="shared" si="3"/>
        <v>0.50000000006973666</v>
      </c>
      <c r="F109">
        <f t="shared" si="3"/>
        <v>0.40000010246108531</v>
      </c>
      <c r="G109">
        <f t="shared" si="3"/>
        <v>0.30001688368309992</v>
      </c>
      <c r="H109">
        <f t="shared" si="3"/>
        <v>0.20065602826019954</v>
      </c>
      <c r="I109">
        <f t="shared" si="3"/>
        <v>0.10847126951111133</v>
      </c>
      <c r="K109">
        <f t="shared" si="6"/>
        <v>1.4029256060145465E-2</v>
      </c>
      <c r="L109">
        <f t="shared" si="6"/>
        <v>4.3529795607422017E-3</v>
      </c>
      <c r="M109">
        <f t="shared" si="6"/>
        <v>1.4467302015246908E-3</v>
      </c>
      <c r="O109">
        <f t="shared" si="7"/>
        <v>5.3291647695350233E-4</v>
      </c>
      <c r="P109">
        <f t="shared" si="7"/>
        <v>2.1789223931689006E-4</v>
      </c>
      <c r="Q109">
        <f t="shared" si="7"/>
        <v>9.798795910864386E-5</v>
      </c>
      <c r="R109">
        <f t="shared" si="7"/>
        <v>4.7916134402670647E-5</v>
      </c>
      <c r="S109">
        <f t="shared" si="7"/>
        <v>2.5199749731067777E-5</v>
      </c>
      <c r="T109">
        <f t="shared" si="7"/>
        <v>1.4115298484474023E-5</v>
      </c>
      <c r="U109">
        <f t="shared" si="7"/>
        <v>8.3509201324075174E-6</v>
      </c>
      <c r="V109">
        <f t="shared" si="7"/>
        <v>1.1103615404837035E-6</v>
      </c>
      <c r="W109">
        <f t="shared" si="7"/>
        <v>2.8461409340592855E-7</v>
      </c>
      <c r="X109">
        <f t="shared" si="5"/>
        <v>5.1192026196052692E-8</v>
      </c>
      <c r="Y109">
        <f t="shared" si="4"/>
        <v>1.8176368024785933E-8</v>
      </c>
      <c r="Z109">
        <f t="shared" si="4"/>
        <v>2.2657488480648523E-9</v>
      </c>
      <c r="AA109">
        <f t="shared" si="4"/>
        <v>4.3478256294355422E-2</v>
      </c>
    </row>
    <row r="110" spans="3:27">
      <c r="C110" s="5">
        <v>23</v>
      </c>
      <c r="D110">
        <f t="shared" si="3"/>
        <v>0.70000000000000007</v>
      </c>
      <c r="E110">
        <f t="shared" si="3"/>
        <v>0.5000000000256547</v>
      </c>
      <c r="F110">
        <f t="shared" si="3"/>
        <v>0.40000005260526872</v>
      </c>
      <c r="G110">
        <f t="shared" si="3"/>
        <v>0.30001099847485313</v>
      </c>
      <c r="H110">
        <f t="shared" si="3"/>
        <v>0.20051054488941739</v>
      </c>
      <c r="I110">
        <f t="shared" si="3"/>
        <v>0.10751349149692356</v>
      </c>
      <c r="K110">
        <f t="shared" si="6"/>
        <v>1.2655832416261423E-2</v>
      </c>
      <c r="L110">
        <f t="shared" si="6"/>
        <v>3.6724468651394022E-3</v>
      </c>
      <c r="M110">
        <f t="shared" si="6"/>
        <v>1.1474515558294758E-3</v>
      </c>
      <c r="O110">
        <f t="shared" si="7"/>
        <v>4.0034207642773533E-4</v>
      </c>
      <c r="P110">
        <f t="shared" si="7"/>
        <v>1.5610732766748261E-4</v>
      </c>
      <c r="Q110">
        <f t="shared" si="7"/>
        <v>6.7342634570498233E-5</v>
      </c>
      <c r="R110">
        <f t="shared" si="7"/>
        <v>3.1742753828979512E-5</v>
      </c>
      <c r="S110">
        <f t="shared" si="7"/>
        <v>1.6157402698539125E-5</v>
      </c>
      <c r="T110">
        <f t="shared" si="7"/>
        <v>8.7895989083104337E-6</v>
      </c>
      <c r="U110">
        <f t="shared" si="7"/>
        <v>5.0650724541443779E-6</v>
      </c>
      <c r="V110">
        <f t="shared" si="7"/>
        <v>6.093791301633442E-7</v>
      </c>
      <c r="W110">
        <f t="shared" si="7"/>
        <v>1.4612573775418887E-7</v>
      </c>
      <c r="X110">
        <f t="shared" si="5"/>
        <v>2.4181400724338877E-8</v>
      </c>
      <c r="Y110">
        <f t="shared" si="4"/>
        <v>8.1671685955537425E-9</v>
      </c>
      <c r="Z110">
        <f t="shared" si="4"/>
        <v>9.2118473807776144E-10</v>
      </c>
      <c r="AA110">
        <f t="shared" si="4"/>
        <v>4.166666206001253E-2</v>
      </c>
    </row>
    <row r="111" spans="3:27">
      <c r="C111" s="5">
        <v>24</v>
      </c>
      <c r="D111">
        <f t="shared" si="3"/>
        <v>0.70000000000000007</v>
      </c>
      <c r="E111">
        <f t="shared" si="3"/>
        <v>0.50000000000943778</v>
      </c>
      <c r="F111">
        <f t="shared" si="3"/>
        <v>0.40000002700844378</v>
      </c>
      <c r="G111">
        <f t="shared" si="3"/>
        <v>0.30000716474453576</v>
      </c>
      <c r="H111">
        <f t="shared" si="3"/>
        <v>0.20039738837009649</v>
      </c>
      <c r="I111">
        <f t="shared" si="3"/>
        <v>0.10667066111034844</v>
      </c>
      <c r="K111">
        <f t="shared" si="6"/>
        <v>1.1430340726367118E-2</v>
      </c>
      <c r="L111">
        <f t="shared" si="6"/>
        <v>3.0999206711189802E-3</v>
      </c>
      <c r="M111">
        <f t="shared" si="6"/>
        <v>9.1027030243941653E-4</v>
      </c>
      <c r="O111">
        <f t="shared" si="7"/>
        <v>3.0077316701177328E-4</v>
      </c>
      <c r="P111">
        <f t="shared" si="7"/>
        <v>1.1184588937815121E-4</v>
      </c>
      <c r="Q111">
        <f t="shared" si="7"/>
        <v>4.628224633435034E-5</v>
      </c>
      <c r="R111">
        <f t="shared" si="7"/>
        <v>2.1028622002026761E-5</v>
      </c>
      <c r="S111">
        <f t="shared" si="7"/>
        <v>1.0359734661362581E-5</v>
      </c>
      <c r="T111">
        <f t="shared" si="7"/>
        <v>5.4732970428944666E-6</v>
      </c>
      <c r="U111">
        <f t="shared" si="7"/>
        <v>3.0721156145294598E-6</v>
      </c>
      <c r="V111">
        <f t="shared" si="7"/>
        <v>3.3443429612585864E-7</v>
      </c>
      <c r="W111">
        <f t="shared" si="7"/>
        <v>7.5023452627098548E-8</v>
      </c>
      <c r="X111">
        <f t="shared" si="5"/>
        <v>1.1422484852025525E-8</v>
      </c>
      <c r="Y111">
        <f t="shared" si="4"/>
        <v>3.6697454006847639E-9</v>
      </c>
      <c r="Z111">
        <f t="shared" si="4"/>
        <v>3.7452576549575886E-10</v>
      </c>
      <c r="AA111">
        <f t="shared" si="4"/>
        <v>3.9999995381472669E-2</v>
      </c>
    </row>
    <row r="112" spans="3:27" ht="15.75" thickBot="1">
      <c r="C112" s="6">
        <v>25</v>
      </c>
      <c r="D112">
        <f t="shared" si="3"/>
        <v>0.70000000000000007</v>
      </c>
      <c r="E112">
        <f t="shared" si="3"/>
        <v>0.500000000003472</v>
      </c>
      <c r="F112">
        <f t="shared" si="3"/>
        <v>0.40000001386659695</v>
      </c>
      <c r="G112">
        <f t="shared" si="3"/>
        <v>0.30000466735557446</v>
      </c>
      <c r="H112">
        <f t="shared" si="3"/>
        <v>0.20030935041122114</v>
      </c>
      <c r="I112">
        <f t="shared" si="3"/>
        <v>0.10592758831555636</v>
      </c>
      <c r="K112">
        <f t="shared" si="6"/>
        <v>1.0334401887191376E-2</v>
      </c>
      <c r="L112">
        <f t="shared" si="6"/>
        <v>2.6177972205509844E-3</v>
      </c>
      <c r="M112">
        <f t="shared" si="6"/>
        <v>7.2223261521726955E-4</v>
      </c>
      <c r="O112">
        <f t="shared" si="7"/>
        <v>2.2598197558063057E-4</v>
      </c>
      <c r="P112">
        <f t="shared" si="7"/>
        <v>8.013600030546188E-5</v>
      </c>
      <c r="Q112">
        <f t="shared" si="7"/>
        <v>3.1808524431743492E-5</v>
      </c>
      <c r="R112">
        <f t="shared" si="7"/>
        <v>1.3930903100098261E-5</v>
      </c>
      <c r="S112">
        <f t="shared" si="7"/>
        <v>6.6424278295320555E-6</v>
      </c>
      <c r="T112">
        <f t="shared" si="7"/>
        <v>3.408235401859543E-6</v>
      </c>
      <c r="U112">
        <f t="shared" si="7"/>
        <v>1.8633300580317711E-6</v>
      </c>
      <c r="V112">
        <f t="shared" si="7"/>
        <v>1.8354141475939334E-7</v>
      </c>
      <c r="W112">
        <f t="shared" si="7"/>
        <v>3.8518324204624855E-8</v>
      </c>
      <c r="X112">
        <f t="shared" si="5"/>
        <v>5.3955997824482033E-9</v>
      </c>
      <c r="Y112">
        <f t="shared" si="4"/>
        <v>1.6489228986305831E-9</v>
      </c>
      <c r="Z112">
        <f t="shared" si="4"/>
        <v>1.5227081303793802E-10</v>
      </c>
      <c r="AA112">
        <f t="shared" si="4"/>
        <v>3.8461533846558614E-2</v>
      </c>
    </row>
    <row r="113" spans="3:17" ht="15.75" thickBot="1"/>
    <row r="114" spans="3:17" ht="15.75" thickBot="1">
      <c r="C114" s="51" t="s">
        <v>35</v>
      </c>
      <c r="D114" s="52"/>
      <c r="F114" s="51" t="s">
        <v>35</v>
      </c>
      <c r="G114" s="52"/>
      <c r="K114">
        <f>1/((EXP(C88*(1-D86))-D86))/(1-D86)</f>
        <v>0.83359251445327853</v>
      </c>
      <c r="Q114" t="s">
        <v>74</v>
      </c>
    </row>
    <row r="115" spans="3:17" ht="15.75" thickBot="1">
      <c r="K115">
        <f>(1-(1/D86))/(-(1/D86)+(EXP(C88*(1-(1/D86)))))</f>
        <v>0.72097428866545876</v>
      </c>
    </row>
    <row r="116" spans="3:17" ht="15.75" thickBot="1">
      <c r="C116" s="24" t="s">
        <v>1</v>
      </c>
      <c r="D116" s="24" t="s">
        <v>36</v>
      </c>
      <c r="F116" s="24" t="s">
        <v>36</v>
      </c>
      <c r="G116" s="24" t="s">
        <v>1</v>
      </c>
    </row>
    <row r="117" spans="3:17">
      <c r="C117" s="5">
        <v>1</v>
      </c>
      <c r="D117" s="23">
        <v>1.0000000000000001E-5</v>
      </c>
      <c r="F117" s="5">
        <v>2.0000000000000001E-4</v>
      </c>
      <c r="G117" s="5">
        <v>1</v>
      </c>
    </row>
    <row r="118" spans="3:17">
      <c r="C118" s="5">
        <v>1</v>
      </c>
      <c r="D118" s="5">
        <v>1</v>
      </c>
      <c r="F118" s="5">
        <v>2.0000000000000001E-4</v>
      </c>
      <c r="G118" s="5">
        <v>50</v>
      </c>
    </row>
    <row r="119" spans="3:17">
      <c r="C119" s="5">
        <f>+C117+1</f>
        <v>2</v>
      </c>
      <c r="D119" s="5">
        <f>+D117</f>
        <v>1.0000000000000001E-5</v>
      </c>
      <c r="F119" s="5">
        <f>+F117+0.0001</f>
        <v>3.0000000000000003E-4</v>
      </c>
      <c r="G119" s="5">
        <f>+G117</f>
        <v>1</v>
      </c>
    </row>
    <row r="120" spans="3:17">
      <c r="C120" s="5">
        <f>+C118+1</f>
        <v>2</v>
      </c>
      <c r="D120" s="5">
        <f>+D118</f>
        <v>1</v>
      </c>
      <c r="F120" s="5">
        <f>+F118+0.0001</f>
        <v>3.0000000000000003E-4</v>
      </c>
      <c r="G120" s="5">
        <f>+G118</f>
        <v>50</v>
      </c>
    </row>
    <row r="121" spans="3:17">
      <c r="C121" s="5">
        <f t="shared" ref="C121:C154" si="8">+C119+1</f>
        <v>3</v>
      </c>
      <c r="D121" s="5">
        <f t="shared" ref="D121:D166" si="9">+D119</f>
        <v>1.0000000000000001E-5</v>
      </c>
      <c r="F121" s="5">
        <f t="shared" ref="F121:F130" si="10">+F119+0.0001</f>
        <v>4.0000000000000002E-4</v>
      </c>
      <c r="G121" s="5">
        <f t="shared" ref="G121:G130" si="11">+G119</f>
        <v>1</v>
      </c>
    </row>
    <row r="122" spans="3:17">
      <c r="C122" s="5">
        <f t="shared" si="8"/>
        <v>3</v>
      </c>
      <c r="D122" s="5">
        <f t="shared" si="9"/>
        <v>1</v>
      </c>
      <c r="F122" s="5">
        <f t="shared" si="10"/>
        <v>4.0000000000000002E-4</v>
      </c>
      <c r="G122" s="5">
        <f t="shared" si="11"/>
        <v>50</v>
      </c>
    </row>
    <row r="123" spans="3:17">
      <c r="C123" s="5">
        <f t="shared" si="8"/>
        <v>4</v>
      </c>
      <c r="D123" s="5">
        <f t="shared" si="9"/>
        <v>1.0000000000000001E-5</v>
      </c>
      <c r="F123" s="5">
        <f t="shared" si="10"/>
        <v>5.0000000000000001E-4</v>
      </c>
      <c r="G123" s="5">
        <f t="shared" si="11"/>
        <v>1</v>
      </c>
    </row>
    <row r="124" spans="3:17">
      <c r="C124" s="5">
        <f t="shared" si="8"/>
        <v>4</v>
      </c>
      <c r="D124" s="5">
        <f t="shared" si="9"/>
        <v>1</v>
      </c>
      <c r="F124" s="5">
        <f t="shared" si="10"/>
        <v>5.0000000000000001E-4</v>
      </c>
      <c r="G124" s="5">
        <f t="shared" si="11"/>
        <v>50</v>
      </c>
    </row>
    <row r="125" spans="3:17">
      <c r="C125" s="5">
        <f t="shared" si="8"/>
        <v>5</v>
      </c>
      <c r="D125" s="5">
        <f t="shared" si="9"/>
        <v>1.0000000000000001E-5</v>
      </c>
      <c r="F125" s="5">
        <f t="shared" si="10"/>
        <v>6.0000000000000006E-4</v>
      </c>
      <c r="G125" s="5">
        <f t="shared" si="11"/>
        <v>1</v>
      </c>
    </row>
    <row r="126" spans="3:17">
      <c r="C126" s="5">
        <f t="shared" si="8"/>
        <v>5</v>
      </c>
      <c r="D126" s="5">
        <f t="shared" si="9"/>
        <v>1</v>
      </c>
      <c r="F126" s="5">
        <f t="shared" si="10"/>
        <v>6.0000000000000006E-4</v>
      </c>
      <c r="G126" s="5">
        <f t="shared" si="11"/>
        <v>50</v>
      </c>
    </row>
    <row r="127" spans="3:17">
      <c r="C127" s="5">
        <f t="shared" si="8"/>
        <v>6</v>
      </c>
      <c r="D127" s="5">
        <f t="shared" si="9"/>
        <v>1.0000000000000001E-5</v>
      </c>
      <c r="F127" s="5">
        <f t="shared" si="10"/>
        <v>7.000000000000001E-4</v>
      </c>
      <c r="G127" s="5">
        <f t="shared" si="11"/>
        <v>1</v>
      </c>
    </row>
    <row r="128" spans="3:17">
      <c r="C128" s="5">
        <f t="shared" si="8"/>
        <v>6</v>
      </c>
      <c r="D128" s="5">
        <f t="shared" si="9"/>
        <v>1</v>
      </c>
      <c r="F128" s="5">
        <f t="shared" si="10"/>
        <v>7.000000000000001E-4</v>
      </c>
      <c r="G128" s="5">
        <f t="shared" si="11"/>
        <v>50</v>
      </c>
    </row>
    <row r="129" spans="3:7">
      <c r="C129" s="5">
        <f t="shared" si="8"/>
        <v>7</v>
      </c>
      <c r="D129" s="5">
        <f t="shared" si="9"/>
        <v>1.0000000000000001E-5</v>
      </c>
      <c r="F129" s="5">
        <f t="shared" si="10"/>
        <v>8.0000000000000015E-4</v>
      </c>
      <c r="G129" s="5">
        <f t="shared" si="11"/>
        <v>1</v>
      </c>
    </row>
    <row r="130" spans="3:7">
      <c r="C130" s="5">
        <f t="shared" si="8"/>
        <v>7</v>
      </c>
      <c r="D130" s="5">
        <f t="shared" si="9"/>
        <v>1</v>
      </c>
      <c r="F130" s="5">
        <f t="shared" si="10"/>
        <v>8.0000000000000015E-4</v>
      </c>
      <c r="G130" s="5">
        <f t="shared" si="11"/>
        <v>50</v>
      </c>
    </row>
    <row r="131" spans="3:7">
      <c r="C131" s="5">
        <f t="shared" si="8"/>
        <v>8</v>
      </c>
      <c r="D131" s="5">
        <f t="shared" si="9"/>
        <v>1.0000000000000001E-5</v>
      </c>
      <c r="F131" s="5">
        <f>+F129+0.0001</f>
        <v>9.0000000000000019E-4</v>
      </c>
      <c r="G131" s="5">
        <f>+G129</f>
        <v>1</v>
      </c>
    </row>
    <row r="132" spans="3:7" ht="15.75" thickBot="1">
      <c r="C132" s="5">
        <f t="shared" si="8"/>
        <v>8</v>
      </c>
      <c r="D132" s="5">
        <f t="shared" si="9"/>
        <v>1</v>
      </c>
      <c r="F132" s="5">
        <f>+F130+0.0001</f>
        <v>9.0000000000000019E-4</v>
      </c>
      <c r="G132" s="5">
        <f>+G130</f>
        <v>50</v>
      </c>
    </row>
    <row r="133" spans="3:7">
      <c r="C133" s="5">
        <f t="shared" si="8"/>
        <v>9</v>
      </c>
      <c r="D133" s="5">
        <f t="shared" si="9"/>
        <v>1.0000000000000001E-5</v>
      </c>
      <c r="F133" s="24" t="s">
        <v>36</v>
      </c>
      <c r="G133" s="24" t="s">
        <v>1</v>
      </c>
    </row>
    <row r="134" spans="3:7">
      <c r="C134" s="5">
        <f t="shared" si="8"/>
        <v>9</v>
      </c>
      <c r="D134" s="5">
        <f t="shared" si="9"/>
        <v>1</v>
      </c>
      <c r="F134" s="5">
        <v>1E-3</v>
      </c>
      <c r="G134" s="5">
        <v>1</v>
      </c>
    </row>
    <row r="135" spans="3:7">
      <c r="C135" s="5">
        <f t="shared" si="8"/>
        <v>10</v>
      </c>
      <c r="D135" s="5">
        <f t="shared" si="9"/>
        <v>1.0000000000000001E-5</v>
      </c>
      <c r="F135" s="5">
        <v>1E-3</v>
      </c>
      <c r="G135" s="5">
        <v>50</v>
      </c>
    </row>
    <row r="136" spans="3:7">
      <c r="C136" s="5">
        <f t="shared" si="8"/>
        <v>10</v>
      </c>
      <c r="D136" s="5">
        <f t="shared" si="9"/>
        <v>1</v>
      </c>
      <c r="F136" s="5">
        <f>+F134+0.001</f>
        <v>2E-3</v>
      </c>
      <c r="G136" s="5">
        <f>+G134</f>
        <v>1</v>
      </c>
    </row>
    <row r="137" spans="3:7">
      <c r="C137" s="5">
        <f t="shared" si="8"/>
        <v>11</v>
      </c>
      <c r="D137" s="5">
        <f t="shared" si="9"/>
        <v>1.0000000000000001E-5</v>
      </c>
      <c r="F137" s="5">
        <f t="shared" ref="F137:F150" si="12">+F135+0.001</f>
        <v>2E-3</v>
      </c>
      <c r="G137" s="5">
        <f t="shared" ref="G137:G150" si="13">+G135</f>
        <v>50</v>
      </c>
    </row>
    <row r="138" spans="3:7">
      <c r="C138" s="5">
        <f t="shared" si="8"/>
        <v>11</v>
      </c>
      <c r="D138" s="5">
        <f t="shared" si="9"/>
        <v>1</v>
      </c>
      <c r="F138" s="5">
        <f t="shared" si="12"/>
        <v>3.0000000000000001E-3</v>
      </c>
      <c r="G138" s="5">
        <f t="shared" si="13"/>
        <v>1</v>
      </c>
    </row>
    <row r="139" spans="3:7">
      <c r="C139" s="5">
        <f t="shared" si="8"/>
        <v>12</v>
      </c>
      <c r="D139" s="5">
        <f t="shared" si="9"/>
        <v>1.0000000000000001E-5</v>
      </c>
      <c r="F139" s="5">
        <f t="shared" si="12"/>
        <v>3.0000000000000001E-3</v>
      </c>
      <c r="G139" s="5">
        <f t="shared" si="13"/>
        <v>50</v>
      </c>
    </row>
    <row r="140" spans="3:7">
      <c r="C140" s="5">
        <f t="shared" si="8"/>
        <v>12</v>
      </c>
      <c r="D140" s="5">
        <f t="shared" si="9"/>
        <v>1</v>
      </c>
      <c r="F140" s="5">
        <f t="shared" si="12"/>
        <v>4.0000000000000001E-3</v>
      </c>
      <c r="G140" s="5">
        <f t="shared" si="13"/>
        <v>1</v>
      </c>
    </row>
    <row r="141" spans="3:7">
      <c r="C141" s="5">
        <f t="shared" si="8"/>
        <v>13</v>
      </c>
      <c r="D141" s="5">
        <f t="shared" si="9"/>
        <v>1.0000000000000001E-5</v>
      </c>
      <c r="F141" s="5">
        <f t="shared" si="12"/>
        <v>4.0000000000000001E-3</v>
      </c>
      <c r="G141" s="5">
        <f t="shared" si="13"/>
        <v>50</v>
      </c>
    </row>
    <row r="142" spans="3:7">
      <c r="C142" s="5">
        <f t="shared" si="8"/>
        <v>13</v>
      </c>
      <c r="D142" s="5">
        <f t="shared" si="9"/>
        <v>1</v>
      </c>
      <c r="F142" s="5">
        <f t="shared" si="12"/>
        <v>5.0000000000000001E-3</v>
      </c>
      <c r="G142" s="5">
        <f t="shared" si="13"/>
        <v>1</v>
      </c>
    </row>
    <row r="143" spans="3:7">
      <c r="C143" s="5">
        <f t="shared" si="8"/>
        <v>14</v>
      </c>
      <c r="D143" s="5">
        <f t="shared" si="9"/>
        <v>1.0000000000000001E-5</v>
      </c>
      <c r="F143" s="5">
        <f t="shared" si="12"/>
        <v>5.0000000000000001E-3</v>
      </c>
      <c r="G143" s="5">
        <f t="shared" si="13"/>
        <v>50</v>
      </c>
    </row>
    <row r="144" spans="3:7">
      <c r="C144" s="5">
        <f t="shared" si="8"/>
        <v>14</v>
      </c>
      <c r="D144" s="5">
        <f t="shared" si="9"/>
        <v>1</v>
      </c>
      <c r="F144" s="5">
        <f t="shared" si="12"/>
        <v>6.0000000000000001E-3</v>
      </c>
      <c r="G144" s="5">
        <f t="shared" si="13"/>
        <v>1</v>
      </c>
    </row>
    <row r="145" spans="3:7">
      <c r="C145" s="5">
        <f t="shared" si="8"/>
        <v>15</v>
      </c>
      <c r="D145" s="5">
        <f t="shared" si="9"/>
        <v>1.0000000000000001E-5</v>
      </c>
      <c r="F145" s="5">
        <f t="shared" si="12"/>
        <v>6.0000000000000001E-3</v>
      </c>
      <c r="G145" s="5">
        <f t="shared" si="13"/>
        <v>50</v>
      </c>
    </row>
    <row r="146" spans="3:7">
      <c r="C146" s="5">
        <f t="shared" si="8"/>
        <v>15</v>
      </c>
      <c r="D146" s="5">
        <f t="shared" si="9"/>
        <v>1</v>
      </c>
      <c r="F146" s="5">
        <f>+F144+0.001</f>
        <v>7.0000000000000001E-3</v>
      </c>
      <c r="G146" s="5">
        <f>+G144</f>
        <v>1</v>
      </c>
    </row>
    <row r="147" spans="3:7">
      <c r="C147" s="5">
        <f t="shared" si="8"/>
        <v>16</v>
      </c>
      <c r="D147" s="5">
        <f t="shared" si="9"/>
        <v>1.0000000000000001E-5</v>
      </c>
      <c r="F147" s="5">
        <f t="shared" si="12"/>
        <v>7.0000000000000001E-3</v>
      </c>
      <c r="G147" s="5">
        <f t="shared" si="13"/>
        <v>50</v>
      </c>
    </row>
    <row r="148" spans="3:7">
      <c r="C148" s="5">
        <f t="shared" si="8"/>
        <v>16</v>
      </c>
      <c r="D148" s="5">
        <f t="shared" si="9"/>
        <v>1</v>
      </c>
      <c r="F148" s="5">
        <f t="shared" si="12"/>
        <v>8.0000000000000002E-3</v>
      </c>
      <c r="G148" s="5">
        <f t="shared" si="13"/>
        <v>1</v>
      </c>
    </row>
    <row r="149" spans="3:7">
      <c r="C149" s="5">
        <f t="shared" si="8"/>
        <v>17</v>
      </c>
      <c r="D149" s="5">
        <f t="shared" si="9"/>
        <v>1.0000000000000001E-5</v>
      </c>
      <c r="F149" s="5">
        <f t="shared" si="12"/>
        <v>8.0000000000000002E-3</v>
      </c>
      <c r="G149" s="5">
        <f t="shared" si="13"/>
        <v>50</v>
      </c>
    </row>
    <row r="150" spans="3:7">
      <c r="C150" s="5">
        <f t="shared" si="8"/>
        <v>17</v>
      </c>
      <c r="D150" s="5">
        <f t="shared" si="9"/>
        <v>1</v>
      </c>
      <c r="F150" s="5">
        <f t="shared" si="12"/>
        <v>9.0000000000000011E-3</v>
      </c>
      <c r="G150" s="5">
        <f t="shared" si="13"/>
        <v>1</v>
      </c>
    </row>
    <row r="151" spans="3:7" ht="15.75" thickBot="1">
      <c r="C151" s="5">
        <f t="shared" si="8"/>
        <v>18</v>
      </c>
      <c r="D151" s="5">
        <f t="shared" si="9"/>
        <v>1.0000000000000001E-5</v>
      </c>
      <c r="F151" s="5">
        <f>+F149+0.001</f>
        <v>9.0000000000000011E-3</v>
      </c>
      <c r="G151" s="5">
        <f>+G149</f>
        <v>50</v>
      </c>
    </row>
    <row r="152" spans="3:7">
      <c r="C152" s="5">
        <f t="shared" si="8"/>
        <v>18</v>
      </c>
      <c r="D152" s="5">
        <f t="shared" si="9"/>
        <v>1</v>
      </c>
      <c r="F152" s="24" t="s">
        <v>36</v>
      </c>
      <c r="G152" s="24" t="s">
        <v>1</v>
      </c>
    </row>
    <row r="153" spans="3:7">
      <c r="C153" s="5">
        <f t="shared" si="8"/>
        <v>19</v>
      </c>
      <c r="D153" s="5">
        <f t="shared" si="9"/>
        <v>1.0000000000000001E-5</v>
      </c>
      <c r="F153" s="5">
        <v>0.01</v>
      </c>
      <c r="G153" s="5">
        <v>1</v>
      </c>
    </row>
    <row r="154" spans="3:7">
      <c r="C154" s="5">
        <f t="shared" si="8"/>
        <v>19</v>
      </c>
      <c r="D154" s="5">
        <f t="shared" si="9"/>
        <v>1</v>
      </c>
      <c r="F154" s="5">
        <v>0.01</v>
      </c>
      <c r="G154" s="5">
        <v>50</v>
      </c>
    </row>
    <row r="155" spans="3:7">
      <c r="C155" s="5">
        <f>+C153+1</f>
        <v>20</v>
      </c>
      <c r="D155" s="5">
        <f t="shared" si="9"/>
        <v>1.0000000000000001E-5</v>
      </c>
      <c r="F155" s="5">
        <f>+F153+0.01</f>
        <v>0.02</v>
      </c>
      <c r="G155" s="5">
        <f>+G153</f>
        <v>1</v>
      </c>
    </row>
    <row r="156" spans="3:7">
      <c r="C156" s="5">
        <f>+C154+1</f>
        <v>20</v>
      </c>
      <c r="D156" s="5">
        <f t="shared" si="9"/>
        <v>1</v>
      </c>
      <c r="F156" s="5">
        <f t="shared" ref="F156:F170" si="14">+F154+0.01</f>
        <v>0.02</v>
      </c>
      <c r="G156" s="5">
        <f t="shared" ref="G156:G170" si="15">+G154</f>
        <v>50</v>
      </c>
    </row>
    <row r="157" spans="3:7">
      <c r="C157" s="5">
        <f t="shared" ref="C157:C163" si="16">+C155+1</f>
        <v>21</v>
      </c>
      <c r="D157" s="5">
        <f t="shared" si="9"/>
        <v>1.0000000000000001E-5</v>
      </c>
      <c r="F157" s="5">
        <f t="shared" si="14"/>
        <v>0.03</v>
      </c>
      <c r="G157" s="5">
        <f t="shared" si="15"/>
        <v>1</v>
      </c>
    </row>
    <row r="158" spans="3:7">
      <c r="C158" s="5">
        <f t="shared" si="16"/>
        <v>21</v>
      </c>
      <c r="D158" s="5">
        <f t="shared" si="9"/>
        <v>1</v>
      </c>
      <c r="F158" s="5">
        <f t="shared" si="14"/>
        <v>0.03</v>
      </c>
      <c r="G158" s="5">
        <f t="shared" si="15"/>
        <v>50</v>
      </c>
    </row>
    <row r="159" spans="3:7">
      <c r="C159" s="5">
        <f t="shared" si="16"/>
        <v>22</v>
      </c>
      <c r="D159" s="5">
        <f t="shared" si="9"/>
        <v>1.0000000000000001E-5</v>
      </c>
      <c r="F159" s="5">
        <f t="shared" si="14"/>
        <v>0.04</v>
      </c>
      <c r="G159" s="5">
        <f t="shared" si="15"/>
        <v>1</v>
      </c>
    </row>
    <row r="160" spans="3:7">
      <c r="C160" s="5">
        <f t="shared" si="16"/>
        <v>22</v>
      </c>
      <c r="D160" s="5">
        <f t="shared" si="9"/>
        <v>1</v>
      </c>
      <c r="F160" s="5">
        <f t="shared" si="14"/>
        <v>0.04</v>
      </c>
      <c r="G160" s="5">
        <f t="shared" si="15"/>
        <v>50</v>
      </c>
    </row>
    <row r="161" spans="3:7">
      <c r="C161" s="5">
        <f t="shared" si="16"/>
        <v>23</v>
      </c>
      <c r="D161" s="5">
        <f t="shared" si="9"/>
        <v>1.0000000000000001E-5</v>
      </c>
      <c r="F161" s="5">
        <f t="shared" si="14"/>
        <v>0.05</v>
      </c>
      <c r="G161" s="5">
        <f t="shared" si="15"/>
        <v>1</v>
      </c>
    </row>
    <row r="162" spans="3:7">
      <c r="C162" s="5">
        <f t="shared" si="16"/>
        <v>23</v>
      </c>
      <c r="D162" s="5">
        <f t="shared" si="9"/>
        <v>1</v>
      </c>
      <c r="F162" s="5">
        <f t="shared" si="14"/>
        <v>0.05</v>
      </c>
      <c r="G162" s="5">
        <f t="shared" si="15"/>
        <v>50</v>
      </c>
    </row>
    <row r="163" spans="3:7">
      <c r="C163" s="5">
        <f t="shared" si="16"/>
        <v>24</v>
      </c>
      <c r="D163" s="5">
        <f t="shared" si="9"/>
        <v>1.0000000000000001E-5</v>
      </c>
      <c r="F163" s="5">
        <f t="shared" si="14"/>
        <v>6.0000000000000005E-2</v>
      </c>
      <c r="G163" s="5">
        <f t="shared" si="15"/>
        <v>1</v>
      </c>
    </row>
    <row r="164" spans="3:7">
      <c r="C164" s="5">
        <f>+C162+1</f>
        <v>24</v>
      </c>
      <c r="D164" s="5">
        <f t="shared" si="9"/>
        <v>1</v>
      </c>
      <c r="F164" s="5">
        <f t="shared" si="14"/>
        <v>6.0000000000000005E-2</v>
      </c>
      <c r="G164" s="5">
        <f t="shared" si="15"/>
        <v>50</v>
      </c>
    </row>
    <row r="165" spans="3:7">
      <c r="C165" s="5">
        <f>+C163+1</f>
        <v>25</v>
      </c>
      <c r="D165" s="5">
        <f t="shared" si="9"/>
        <v>1.0000000000000001E-5</v>
      </c>
      <c r="F165" s="5">
        <f t="shared" si="14"/>
        <v>7.0000000000000007E-2</v>
      </c>
      <c r="G165" s="5">
        <f t="shared" si="15"/>
        <v>1</v>
      </c>
    </row>
    <row r="166" spans="3:7" ht="15.75" thickBot="1">
      <c r="C166" s="6">
        <f>+C164+1</f>
        <v>25</v>
      </c>
      <c r="D166" s="6">
        <f t="shared" si="9"/>
        <v>1</v>
      </c>
      <c r="F166" s="5">
        <f t="shared" si="14"/>
        <v>7.0000000000000007E-2</v>
      </c>
      <c r="G166" s="5">
        <f t="shared" si="15"/>
        <v>50</v>
      </c>
    </row>
    <row r="167" spans="3:7">
      <c r="F167" s="5">
        <f t="shared" si="14"/>
        <v>0.08</v>
      </c>
      <c r="G167" s="5">
        <f>+G165</f>
        <v>1</v>
      </c>
    </row>
    <row r="168" spans="3:7">
      <c r="F168" s="5">
        <f t="shared" si="14"/>
        <v>0.08</v>
      </c>
      <c r="G168" s="5">
        <f t="shared" si="15"/>
        <v>50</v>
      </c>
    </row>
    <row r="169" spans="3:7">
      <c r="F169" s="5">
        <f t="shared" si="14"/>
        <v>0.09</v>
      </c>
      <c r="G169" s="5">
        <f t="shared" si="15"/>
        <v>1</v>
      </c>
    </row>
    <row r="170" spans="3:7" ht="15.75" thickBot="1">
      <c r="F170" s="5">
        <f t="shared" si="14"/>
        <v>0.09</v>
      </c>
      <c r="G170" s="5">
        <f t="shared" si="15"/>
        <v>50</v>
      </c>
    </row>
    <row r="171" spans="3:7">
      <c r="F171" s="24" t="s">
        <v>36</v>
      </c>
      <c r="G171" s="24" t="s">
        <v>1</v>
      </c>
    </row>
    <row r="172" spans="3:7">
      <c r="F172" s="5">
        <v>0.2</v>
      </c>
      <c r="G172" s="5">
        <v>1</v>
      </c>
    </row>
    <row r="173" spans="3:7">
      <c r="F173" s="5">
        <v>0.2</v>
      </c>
      <c r="G173" s="5">
        <v>50</v>
      </c>
    </row>
    <row r="174" spans="3:7">
      <c r="F174" s="5">
        <f>+F172+0.1</f>
        <v>0.30000000000000004</v>
      </c>
      <c r="G174" s="5">
        <f>+G172</f>
        <v>1</v>
      </c>
    </row>
    <row r="175" spans="3:7">
      <c r="F175" s="5">
        <f t="shared" ref="F175:F186" si="17">+F173+0.1</f>
        <v>0.30000000000000004</v>
      </c>
      <c r="G175" s="5">
        <f t="shared" ref="G175:G186" si="18">+G173</f>
        <v>50</v>
      </c>
    </row>
    <row r="176" spans="3:7">
      <c r="F176" s="5">
        <f t="shared" si="17"/>
        <v>0.4</v>
      </c>
      <c r="G176" s="5">
        <f t="shared" si="18"/>
        <v>1</v>
      </c>
    </row>
    <row r="177" spans="6:7">
      <c r="F177" s="5">
        <f t="shared" si="17"/>
        <v>0.4</v>
      </c>
      <c r="G177" s="5">
        <f t="shared" si="18"/>
        <v>50</v>
      </c>
    </row>
    <row r="178" spans="6:7">
      <c r="F178" s="5">
        <f t="shared" si="17"/>
        <v>0.5</v>
      </c>
      <c r="G178" s="5">
        <f t="shared" si="18"/>
        <v>1</v>
      </c>
    </row>
    <row r="179" spans="6:7">
      <c r="F179" s="5">
        <f t="shared" si="17"/>
        <v>0.5</v>
      </c>
      <c r="G179" s="5">
        <f t="shared" si="18"/>
        <v>50</v>
      </c>
    </row>
    <row r="180" spans="6:7">
      <c r="F180" s="5">
        <f t="shared" si="17"/>
        <v>0.6</v>
      </c>
      <c r="G180" s="5">
        <f t="shared" si="18"/>
        <v>1</v>
      </c>
    </row>
    <row r="181" spans="6:7">
      <c r="F181" s="5">
        <f t="shared" si="17"/>
        <v>0.6</v>
      </c>
      <c r="G181" s="5">
        <f t="shared" si="18"/>
        <v>50</v>
      </c>
    </row>
    <row r="182" spans="6:7">
      <c r="F182" s="5">
        <f t="shared" si="17"/>
        <v>0.7</v>
      </c>
      <c r="G182" s="5">
        <f t="shared" si="18"/>
        <v>1</v>
      </c>
    </row>
    <row r="183" spans="6:7">
      <c r="F183" s="5">
        <f t="shared" si="17"/>
        <v>0.7</v>
      </c>
      <c r="G183" s="5">
        <f t="shared" si="18"/>
        <v>50</v>
      </c>
    </row>
    <row r="184" spans="6:7">
      <c r="F184" s="5">
        <f t="shared" si="17"/>
        <v>0.79999999999999993</v>
      </c>
      <c r="G184" s="5">
        <f t="shared" si="18"/>
        <v>1</v>
      </c>
    </row>
    <row r="185" spans="6:7">
      <c r="F185" s="5">
        <f t="shared" si="17"/>
        <v>0.79999999999999993</v>
      </c>
      <c r="G185" s="5">
        <f t="shared" si="18"/>
        <v>50</v>
      </c>
    </row>
    <row r="186" spans="6:7">
      <c r="F186" s="5">
        <f t="shared" si="17"/>
        <v>0.89999999999999991</v>
      </c>
      <c r="G186" s="5">
        <f t="shared" si="18"/>
        <v>1</v>
      </c>
    </row>
    <row r="187" spans="6:7">
      <c r="F187" s="5">
        <f>+F185+0.1</f>
        <v>0.89999999999999991</v>
      </c>
      <c r="G187" s="5">
        <f>+G185</f>
        <v>50</v>
      </c>
    </row>
  </sheetData>
  <mergeCells count="107">
    <mergeCell ref="C6:J6"/>
    <mergeCell ref="O6:P6"/>
    <mergeCell ref="Q6:R6"/>
    <mergeCell ref="O7:P7"/>
    <mergeCell ref="Q7:R7"/>
    <mergeCell ref="D2:I3"/>
    <mergeCell ref="O2:R2"/>
    <mergeCell ref="O3:P3"/>
    <mergeCell ref="Q3:R3"/>
    <mergeCell ref="O4:P4"/>
    <mergeCell ref="Q4:R4"/>
    <mergeCell ref="O9:X9"/>
    <mergeCell ref="O10:X10"/>
    <mergeCell ref="O12:P12"/>
    <mergeCell ref="Q12:R12"/>
    <mergeCell ref="S12:T12"/>
    <mergeCell ref="U12:V12"/>
    <mergeCell ref="W12:X12"/>
    <mergeCell ref="O5:P5"/>
    <mergeCell ref="Q5:R5"/>
    <mergeCell ref="O13:P13"/>
    <mergeCell ref="Q13:R13"/>
    <mergeCell ref="S13:T13"/>
    <mergeCell ref="U13:V13"/>
    <mergeCell ref="W13:X13"/>
    <mergeCell ref="O14:P14"/>
    <mergeCell ref="Q14:R14"/>
    <mergeCell ref="S14:T14"/>
    <mergeCell ref="U14:V14"/>
    <mergeCell ref="W14:X14"/>
    <mergeCell ref="O28:X28"/>
    <mergeCell ref="O29:X29"/>
    <mergeCell ref="O31:P31"/>
    <mergeCell ref="Q31:R31"/>
    <mergeCell ref="S31:T31"/>
    <mergeCell ref="U31:V31"/>
    <mergeCell ref="W31:X31"/>
    <mergeCell ref="O21:P21"/>
    <mergeCell ref="Q21:R21"/>
    <mergeCell ref="S21:T21"/>
    <mergeCell ref="U21:V21"/>
    <mergeCell ref="W21:X21"/>
    <mergeCell ref="O22:P22"/>
    <mergeCell ref="Q22:R22"/>
    <mergeCell ref="S22:T22"/>
    <mergeCell ref="U22:V22"/>
    <mergeCell ref="W22:X22"/>
    <mergeCell ref="O32:P32"/>
    <mergeCell ref="Q32:R32"/>
    <mergeCell ref="S32:T32"/>
    <mergeCell ref="U32:V32"/>
    <mergeCell ref="W32:X32"/>
    <mergeCell ref="O33:P33"/>
    <mergeCell ref="Q33:R33"/>
    <mergeCell ref="S33:T33"/>
    <mergeCell ref="U33:V33"/>
    <mergeCell ref="W33:X33"/>
    <mergeCell ref="O49:X49"/>
    <mergeCell ref="O51:P51"/>
    <mergeCell ref="Q51:R51"/>
    <mergeCell ref="S51:T51"/>
    <mergeCell ref="U51:V51"/>
    <mergeCell ref="W51:X51"/>
    <mergeCell ref="O39:P39"/>
    <mergeCell ref="Q39:R39"/>
    <mergeCell ref="S39:T39"/>
    <mergeCell ref="U39:V39"/>
    <mergeCell ref="W39:X39"/>
    <mergeCell ref="O40:P40"/>
    <mergeCell ref="Q40:R40"/>
    <mergeCell ref="S40:T40"/>
    <mergeCell ref="U40:V40"/>
    <mergeCell ref="W40:X40"/>
    <mergeCell ref="O52:P52"/>
    <mergeCell ref="Q52:R52"/>
    <mergeCell ref="S52:T52"/>
    <mergeCell ref="U52:V52"/>
    <mergeCell ref="W52:X52"/>
    <mergeCell ref="O53:P53"/>
    <mergeCell ref="Q53:R53"/>
    <mergeCell ref="S53:T53"/>
    <mergeCell ref="U53:V53"/>
    <mergeCell ref="W53:X53"/>
    <mergeCell ref="O58:P58"/>
    <mergeCell ref="Q58:R58"/>
    <mergeCell ref="S58:T58"/>
    <mergeCell ref="U58:V58"/>
    <mergeCell ref="W58:X58"/>
    <mergeCell ref="O59:P59"/>
    <mergeCell ref="Q59:R59"/>
    <mergeCell ref="S59:T59"/>
    <mergeCell ref="U59:V59"/>
    <mergeCell ref="W59:X59"/>
    <mergeCell ref="C114:D114"/>
    <mergeCell ref="F114:G114"/>
    <mergeCell ref="O67:P67"/>
    <mergeCell ref="Q67:R67"/>
    <mergeCell ref="S67:T67"/>
    <mergeCell ref="U67:V67"/>
    <mergeCell ref="W67:X67"/>
    <mergeCell ref="C83:AA83"/>
    <mergeCell ref="O64:X64"/>
    <mergeCell ref="O66:P66"/>
    <mergeCell ref="Q66:R66"/>
    <mergeCell ref="S66:T66"/>
    <mergeCell ref="U66:V66"/>
    <mergeCell ref="W66:X66"/>
  </mergeCells>
  <pageMargins left="0.7" right="0.7" top="0.75" bottom="0.75" header="0.3" footer="0.3"/>
  <pageSetup paperSize="9" orientation="portrait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C1:AA187"/>
  <sheetViews>
    <sheetView showGridLines="0" zoomScale="62" zoomScaleNormal="62" workbookViewId="0">
      <pane xSplit="13" topLeftCell="O1" activePane="topRight" state="frozen"/>
      <selection pane="topRight"/>
    </sheetView>
  </sheetViews>
  <sheetFormatPr baseColWidth="10" defaultColWidth="11.5703125" defaultRowHeight="15"/>
  <cols>
    <col min="2" max="2" width="8.5703125" customWidth="1"/>
    <col min="4" max="4" width="12.85546875" bestFit="1" customWidth="1"/>
    <col min="12" max="14" width="11.42578125" customWidth="1"/>
    <col min="15" max="15" width="16" customWidth="1"/>
    <col min="16" max="16" width="11.42578125" customWidth="1"/>
    <col min="17" max="17" width="14.5703125" customWidth="1"/>
    <col min="18" max="18" width="15.28515625" customWidth="1"/>
    <col min="19" max="19" width="14.5703125" customWidth="1"/>
    <col min="20" max="20" width="13.42578125" bestFit="1" customWidth="1"/>
    <col min="21" max="21" width="15.42578125" customWidth="1"/>
    <col min="23" max="23" width="14.85546875" bestFit="1" customWidth="1"/>
  </cols>
  <sheetData>
    <row r="1" spans="3:24" ht="15.75" thickBot="1"/>
    <row r="2" spans="3:24" ht="15.75" thickBot="1">
      <c r="D2" s="103" t="s">
        <v>33</v>
      </c>
      <c r="E2" s="104"/>
      <c r="F2" s="104"/>
      <c r="G2" s="104"/>
      <c r="H2" s="104"/>
      <c r="I2" s="105"/>
      <c r="O2" s="93" t="s">
        <v>23</v>
      </c>
      <c r="P2" s="94"/>
      <c r="Q2" s="94"/>
      <c r="R2" s="95"/>
    </row>
    <row r="3" spans="3:24" ht="15.75" thickBot="1">
      <c r="D3" s="106"/>
      <c r="E3" s="107"/>
      <c r="F3" s="107"/>
      <c r="G3" s="107"/>
      <c r="H3" s="107"/>
      <c r="I3" s="108"/>
      <c r="O3" s="114" t="s">
        <v>54</v>
      </c>
      <c r="P3" s="115"/>
      <c r="Q3" s="114" t="s">
        <v>22</v>
      </c>
      <c r="R3" s="115"/>
    </row>
    <row r="4" spans="3:24">
      <c r="O4" s="125" t="s">
        <v>75</v>
      </c>
      <c r="P4" s="126"/>
      <c r="Q4" s="127" t="s">
        <v>52</v>
      </c>
      <c r="R4" s="128"/>
    </row>
    <row r="5" spans="3:24" ht="15.75" thickBot="1">
      <c r="O5" s="123" t="s">
        <v>15</v>
      </c>
      <c r="P5" s="129"/>
      <c r="Q5" s="130" t="s">
        <v>25</v>
      </c>
      <c r="R5" s="124"/>
    </row>
    <row r="6" spans="3:24" ht="19.5" thickBot="1">
      <c r="C6" s="97" t="s">
        <v>30</v>
      </c>
      <c r="D6" s="98"/>
      <c r="E6" s="98"/>
      <c r="F6" s="98"/>
      <c r="G6" s="98"/>
      <c r="H6" s="98"/>
      <c r="I6" s="98"/>
      <c r="J6" s="99"/>
      <c r="O6" s="123" t="s">
        <v>24</v>
      </c>
      <c r="P6" s="129"/>
      <c r="Q6" s="130" t="s">
        <v>26</v>
      </c>
      <c r="R6" s="124"/>
    </row>
    <row r="7" spans="3:24" ht="15.75" thickBot="1">
      <c r="O7" s="71" t="s">
        <v>53</v>
      </c>
      <c r="P7" s="131"/>
      <c r="Q7" s="132" t="s">
        <v>27</v>
      </c>
      <c r="R7" s="72"/>
    </row>
    <row r="8" spans="3:24" ht="15.75" thickBot="1"/>
    <row r="9" spans="3:24" ht="15.75" thickBot="1">
      <c r="O9" s="93" t="s">
        <v>21</v>
      </c>
      <c r="P9" s="94"/>
      <c r="Q9" s="94"/>
      <c r="R9" s="94"/>
      <c r="S9" s="94"/>
      <c r="T9" s="94"/>
      <c r="U9" s="94"/>
      <c r="V9" s="94"/>
      <c r="W9" s="94"/>
      <c r="X9" s="95"/>
    </row>
    <row r="10" spans="3:24" ht="15.75" thickBot="1">
      <c r="O10" s="58" t="s">
        <v>12</v>
      </c>
      <c r="P10" s="59"/>
      <c r="Q10" s="59"/>
      <c r="R10" s="59"/>
      <c r="S10" s="59"/>
      <c r="T10" s="59"/>
      <c r="U10" s="59"/>
      <c r="V10" s="59"/>
      <c r="W10" s="59"/>
      <c r="X10" s="60"/>
    </row>
    <row r="11" spans="3:24" ht="15.75" thickBot="1"/>
    <row r="12" spans="3:24" ht="15.75" thickBot="1">
      <c r="O12" s="61" t="s">
        <v>76</v>
      </c>
      <c r="P12" s="62"/>
      <c r="Q12" s="63" t="s">
        <v>77</v>
      </c>
      <c r="R12" s="64"/>
      <c r="S12" s="65" t="s">
        <v>78</v>
      </c>
      <c r="T12" s="66"/>
      <c r="U12" s="67" t="s">
        <v>79</v>
      </c>
      <c r="V12" s="68"/>
      <c r="W12" s="69" t="s">
        <v>80</v>
      </c>
      <c r="X12" s="70"/>
    </row>
    <row r="13" spans="3:24" ht="15.75" thickBot="1">
      <c r="O13" s="133" t="s">
        <v>75</v>
      </c>
      <c r="P13" s="134"/>
      <c r="Q13" s="133" t="s">
        <v>75</v>
      </c>
      <c r="R13" s="134"/>
      <c r="S13" s="133" t="s">
        <v>75</v>
      </c>
      <c r="T13" s="134"/>
      <c r="U13" s="133" t="s">
        <v>75</v>
      </c>
      <c r="V13" s="134"/>
      <c r="W13" s="133" t="s">
        <v>75</v>
      </c>
      <c r="X13" s="134"/>
    </row>
    <row r="14" spans="3:24" ht="15.75" thickBot="1">
      <c r="O14" s="135" t="s">
        <v>3</v>
      </c>
      <c r="P14" s="136"/>
      <c r="Q14" s="135" t="s">
        <v>3</v>
      </c>
      <c r="R14" s="136"/>
      <c r="S14" s="135" t="s">
        <v>3</v>
      </c>
      <c r="T14" s="136"/>
      <c r="U14" s="135" t="s">
        <v>3</v>
      </c>
      <c r="V14" s="136"/>
      <c r="W14" s="135" t="s">
        <v>3</v>
      </c>
      <c r="X14" s="136"/>
    </row>
    <row r="15" spans="3:24">
      <c r="O15" s="44" t="s">
        <v>4</v>
      </c>
      <c r="P15" s="45">
        <v>10</v>
      </c>
      <c r="Q15" s="44" t="s">
        <v>4</v>
      </c>
      <c r="R15" s="45">
        <v>10</v>
      </c>
      <c r="S15" s="44" t="s">
        <v>4</v>
      </c>
      <c r="T15" s="45">
        <v>21</v>
      </c>
      <c r="U15" s="44" t="s">
        <v>4</v>
      </c>
      <c r="V15" s="45"/>
      <c r="W15" s="44" t="s">
        <v>4</v>
      </c>
      <c r="X15" s="45"/>
    </row>
    <row r="16" spans="3:24">
      <c r="O16" s="40" t="s">
        <v>5</v>
      </c>
      <c r="P16" s="41">
        <v>5</v>
      </c>
      <c r="Q16" s="40" t="s">
        <v>5</v>
      </c>
      <c r="R16" s="41">
        <v>5</v>
      </c>
      <c r="S16" s="40" t="s">
        <v>5</v>
      </c>
      <c r="T16" s="41">
        <v>12</v>
      </c>
      <c r="U16" s="40" t="s">
        <v>5</v>
      </c>
      <c r="V16" s="41"/>
      <c r="W16" s="40" t="s">
        <v>5</v>
      </c>
      <c r="X16" s="41"/>
    </row>
    <row r="17" spans="15:24">
      <c r="O17" s="40" t="s">
        <v>2</v>
      </c>
      <c r="P17" s="41">
        <v>1.8</v>
      </c>
      <c r="Q17" s="40" t="s">
        <v>2</v>
      </c>
      <c r="R17" s="41">
        <v>1.9</v>
      </c>
      <c r="S17" s="40" t="s">
        <v>2</v>
      </c>
      <c r="T17" s="41">
        <v>1.8</v>
      </c>
      <c r="U17" s="40" t="s">
        <v>2</v>
      </c>
      <c r="V17" s="41"/>
      <c r="W17" s="40" t="s">
        <v>2</v>
      </c>
      <c r="X17" s="41"/>
    </row>
    <row r="18" spans="15:24">
      <c r="O18" s="40" t="s">
        <v>6</v>
      </c>
      <c r="P18" s="41">
        <v>0.9</v>
      </c>
      <c r="Q18" s="40" t="s">
        <v>6</v>
      </c>
      <c r="R18" s="41">
        <v>0.9</v>
      </c>
      <c r="S18" s="40" t="s">
        <v>6</v>
      </c>
      <c r="T18" s="41">
        <v>0.85</v>
      </c>
      <c r="U18" s="40" t="s">
        <v>6</v>
      </c>
      <c r="V18" s="41"/>
      <c r="W18" s="40" t="s">
        <v>6</v>
      </c>
      <c r="X18" s="41"/>
    </row>
    <row r="19" spans="15:24">
      <c r="O19" s="40" t="s">
        <v>31</v>
      </c>
      <c r="P19" s="41">
        <v>0.1</v>
      </c>
      <c r="Q19" s="40" t="s">
        <v>31</v>
      </c>
      <c r="R19" s="41">
        <v>0.1</v>
      </c>
      <c r="S19" s="40" t="s">
        <v>31</v>
      </c>
      <c r="T19" s="41">
        <v>0.05</v>
      </c>
      <c r="U19" s="40" t="s">
        <v>31</v>
      </c>
      <c r="V19" s="41"/>
      <c r="W19" s="40" t="s">
        <v>31</v>
      </c>
      <c r="X19" s="41"/>
    </row>
    <row r="20" spans="15:24">
      <c r="O20" s="40" t="s">
        <v>8</v>
      </c>
      <c r="P20" s="41">
        <v>0</v>
      </c>
      <c r="Q20" s="40" t="s">
        <v>8</v>
      </c>
      <c r="R20" s="41">
        <v>0</v>
      </c>
      <c r="S20" s="40" t="s">
        <v>8</v>
      </c>
      <c r="T20" s="41">
        <v>0</v>
      </c>
      <c r="U20" s="40" t="s">
        <v>8</v>
      </c>
      <c r="V20" s="41"/>
      <c r="W20" s="40" t="s">
        <v>8</v>
      </c>
      <c r="X20" s="41"/>
    </row>
    <row r="21" spans="15:24" ht="15.75" thickBot="1">
      <c r="O21" s="71"/>
      <c r="P21" s="72"/>
      <c r="Q21" s="71"/>
      <c r="R21" s="72"/>
      <c r="S21" s="71"/>
      <c r="T21" s="72"/>
      <c r="U21" s="71"/>
      <c r="V21" s="72"/>
      <c r="W21" s="71"/>
      <c r="X21" s="72"/>
    </row>
    <row r="22" spans="15:24" ht="15.75" thickBot="1">
      <c r="O22" s="135" t="s">
        <v>10</v>
      </c>
      <c r="P22" s="136"/>
      <c r="Q22" s="135" t="s">
        <v>10</v>
      </c>
      <c r="R22" s="136"/>
      <c r="S22" s="135" t="s">
        <v>10</v>
      </c>
      <c r="T22" s="136"/>
      <c r="U22" s="135" t="s">
        <v>10</v>
      </c>
      <c r="V22" s="136"/>
      <c r="W22" s="135" t="s">
        <v>10</v>
      </c>
      <c r="X22" s="136"/>
    </row>
    <row r="23" spans="15:24">
      <c r="O23" s="44" t="s">
        <v>9</v>
      </c>
      <c r="P23" s="7">
        <f>(P19-(P20/P17))/(P18-(P20/P17))</f>
        <v>0.11111111111111112</v>
      </c>
      <c r="Q23" s="44" t="s">
        <v>9</v>
      </c>
      <c r="R23" s="7">
        <f>(R19-(R20/R17))/(R18-(R20/R17))</f>
        <v>0.11111111111111112</v>
      </c>
      <c r="S23" s="44" t="s">
        <v>9</v>
      </c>
      <c r="T23" s="7">
        <f>(T19-(T20/T17))/(T18-(T20/T17))</f>
        <v>5.8823529411764712E-2</v>
      </c>
      <c r="U23" s="44" t="s">
        <v>9</v>
      </c>
      <c r="V23" s="7" t="e">
        <f>(V19-(V20/V17))/(V18-(V20/V17))</f>
        <v>#DIV/0!</v>
      </c>
      <c r="W23" s="44" t="s">
        <v>9</v>
      </c>
      <c r="X23" s="7" t="e">
        <f>(X19-(X20/X17))/(X18-(X20/X17))</f>
        <v>#DIV/0!</v>
      </c>
    </row>
    <row r="24" spans="15:24">
      <c r="O24" s="40" t="s">
        <v>0</v>
      </c>
      <c r="P24" s="8">
        <f>P15/(P16*P17)</f>
        <v>1.1111111111111112</v>
      </c>
      <c r="Q24" s="40" t="s">
        <v>0</v>
      </c>
      <c r="R24" s="8">
        <f>R15/(R16*R17)</f>
        <v>1.0526315789473684</v>
      </c>
      <c r="S24" s="40" t="s">
        <v>0</v>
      </c>
      <c r="T24" s="8">
        <f>T15/(T16*T17)</f>
        <v>0.97222222222222221</v>
      </c>
      <c r="U24" s="40" t="s">
        <v>0</v>
      </c>
      <c r="V24" s="8" t="e">
        <f>V15/(V16*V17)</f>
        <v>#DIV/0!</v>
      </c>
      <c r="W24" s="40" t="s">
        <v>0</v>
      </c>
      <c r="X24" s="8" t="e">
        <f>X15/(X16*X17)</f>
        <v>#DIV/0!</v>
      </c>
    </row>
    <row r="25" spans="15:24">
      <c r="O25" s="46" t="s">
        <v>32</v>
      </c>
      <c r="P25" s="21">
        <f>1/P24</f>
        <v>0.89999999999999991</v>
      </c>
      <c r="Q25" s="46" t="s">
        <v>32</v>
      </c>
      <c r="R25" s="21">
        <f>1/R24</f>
        <v>0.95000000000000007</v>
      </c>
      <c r="S25" s="46" t="s">
        <v>32</v>
      </c>
      <c r="T25" s="21">
        <f>1/T24</f>
        <v>1.0285714285714287</v>
      </c>
      <c r="U25" s="46" t="s">
        <v>32</v>
      </c>
      <c r="V25" s="21" t="e">
        <f>1/V24</f>
        <v>#DIV/0!</v>
      </c>
      <c r="W25" s="46" t="s">
        <v>32</v>
      </c>
      <c r="X25" s="21" t="e">
        <f>1/X24</f>
        <v>#DIV/0!</v>
      </c>
    </row>
    <row r="26" spans="15:24" ht="15.75" thickBot="1">
      <c r="O26" s="42" t="s">
        <v>73</v>
      </c>
      <c r="P26" s="9">
        <f>(LN(((1/P23)*(1-P24))+P24))/(1-P24)</f>
        <v>19.775021196026</v>
      </c>
      <c r="Q26" s="49" t="s">
        <v>73</v>
      </c>
      <c r="R26" s="9">
        <f>(LN(((1/R23)*(1-R24))+R24))/(1-R24)</f>
        <v>10.384330420993326</v>
      </c>
      <c r="S26" s="49" t="s">
        <v>73</v>
      </c>
      <c r="T26" s="9">
        <f>(LN(((1/T23)*(1-T24))+T24))/(1-T24)</f>
        <v>13.238092084511424</v>
      </c>
      <c r="U26" s="49" t="s">
        <v>73</v>
      </c>
      <c r="V26" s="9" t="e">
        <f>(LN(((1/V23)*(1-V24))+V24))/(1-V24)</f>
        <v>#DIV/0!</v>
      </c>
      <c r="W26" s="49" t="s">
        <v>73</v>
      </c>
      <c r="X26" s="9" t="e">
        <f t="shared" ref="X26" si="0">(LN(((1/X23)*(1-X24))+X24))/(1-X24)</f>
        <v>#DIV/0!</v>
      </c>
    </row>
    <row r="27" spans="15:24" ht="15.75" thickBot="1"/>
    <row r="28" spans="15:24">
      <c r="O28" s="83" t="s">
        <v>19</v>
      </c>
      <c r="P28" s="84"/>
      <c r="Q28" s="84"/>
      <c r="R28" s="84"/>
      <c r="S28" s="84"/>
      <c r="T28" s="84"/>
      <c r="U28" s="84"/>
      <c r="V28" s="84"/>
      <c r="W28" s="84"/>
      <c r="X28" s="85"/>
    </row>
    <row r="29" spans="15:24" ht="15.75" thickBot="1">
      <c r="O29" s="86" t="s">
        <v>20</v>
      </c>
      <c r="P29" s="87"/>
      <c r="Q29" s="87"/>
      <c r="R29" s="87"/>
      <c r="S29" s="87"/>
      <c r="T29" s="87"/>
      <c r="U29" s="87"/>
      <c r="V29" s="87"/>
      <c r="W29" s="87"/>
      <c r="X29" s="88"/>
    </row>
    <row r="30" spans="15:24" ht="15.75" thickBot="1"/>
    <row r="31" spans="15:24" ht="15.75" thickBot="1">
      <c r="O31" s="61" t="s">
        <v>41</v>
      </c>
      <c r="P31" s="62"/>
      <c r="Q31" s="63" t="s">
        <v>42</v>
      </c>
      <c r="R31" s="64"/>
      <c r="S31" s="65" t="s">
        <v>43</v>
      </c>
      <c r="T31" s="66"/>
      <c r="U31" s="67" t="s">
        <v>46</v>
      </c>
      <c r="V31" s="68"/>
      <c r="W31" s="69" t="s">
        <v>49</v>
      </c>
      <c r="X31" s="70"/>
    </row>
    <row r="32" spans="15:24">
      <c r="O32" s="119" t="s">
        <v>15</v>
      </c>
      <c r="P32" s="120"/>
      <c r="Q32" s="119" t="s">
        <v>15</v>
      </c>
      <c r="R32" s="120"/>
      <c r="S32" s="119" t="s">
        <v>15</v>
      </c>
      <c r="T32" s="120"/>
      <c r="U32" s="119" t="s">
        <v>15</v>
      </c>
      <c r="V32" s="120"/>
      <c r="W32" s="119" t="s">
        <v>15</v>
      </c>
      <c r="X32" s="120"/>
    </row>
    <row r="33" spans="15:24">
      <c r="O33" s="121" t="s">
        <v>11</v>
      </c>
      <c r="P33" s="122"/>
      <c r="Q33" s="121" t="s">
        <v>11</v>
      </c>
      <c r="R33" s="122"/>
      <c r="S33" s="121" t="s">
        <v>11</v>
      </c>
      <c r="T33" s="122"/>
      <c r="U33" s="121" t="s">
        <v>11</v>
      </c>
      <c r="V33" s="122"/>
      <c r="W33" s="121" t="s">
        <v>11</v>
      </c>
      <c r="X33" s="122"/>
    </row>
    <row r="34" spans="15:24">
      <c r="O34" s="14" t="s">
        <v>2</v>
      </c>
      <c r="P34" s="15">
        <v>1.2</v>
      </c>
      <c r="Q34" s="14" t="s">
        <v>2</v>
      </c>
      <c r="R34" s="15">
        <v>1.2</v>
      </c>
      <c r="S34" s="14" t="s">
        <v>2</v>
      </c>
      <c r="T34" s="15">
        <v>1.2</v>
      </c>
      <c r="U34" s="14" t="s">
        <v>2</v>
      </c>
      <c r="V34" s="15"/>
      <c r="W34" s="14" t="s">
        <v>2</v>
      </c>
      <c r="X34" s="15"/>
    </row>
    <row r="35" spans="15:24">
      <c r="O35" s="10" t="s">
        <v>73</v>
      </c>
      <c r="P35" s="41">
        <v>8</v>
      </c>
      <c r="Q35" s="10" t="s">
        <v>73</v>
      </c>
      <c r="R35" s="41">
        <v>4</v>
      </c>
      <c r="S35" s="10" t="s">
        <v>73</v>
      </c>
      <c r="T35" s="41">
        <v>12</v>
      </c>
      <c r="U35" s="10" t="s">
        <v>73</v>
      </c>
      <c r="V35" s="41"/>
      <c r="W35" s="10" t="s">
        <v>73</v>
      </c>
      <c r="X35" s="41"/>
    </row>
    <row r="36" spans="15:24">
      <c r="O36" s="40" t="s">
        <v>6</v>
      </c>
      <c r="P36" s="41">
        <v>0.9</v>
      </c>
      <c r="Q36" s="40" t="s">
        <v>6</v>
      </c>
      <c r="R36" s="41">
        <v>0.95</v>
      </c>
      <c r="S36" s="40" t="s">
        <v>6</v>
      </c>
      <c r="T36" s="41">
        <v>0.85</v>
      </c>
      <c r="U36" s="40" t="s">
        <v>6</v>
      </c>
      <c r="V36" s="41"/>
      <c r="W36" s="40" t="s">
        <v>6</v>
      </c>
      <c r="X36" s="41"/>
    </row>
    <row r="37" spans="15:24">
      <c r="O37" s="40" t="s">
        <v>31</v>
      </c>
      <c r="P37" s="41">
        <v>0.1</v>
      </c>
      <c r="Q37" s="40" t="s">
        <v>31</v>
      </c>
      <c r="R37" s="41">
        <v>0.1</v>
      </c>
      <c r="S37" s="40" t="s">
        <v>31</v>
      </c>
      <c r="T37" s="41">
        <v>0.05</v>
      </c>
      <c r="U37" s="40" t="s">
        <v>31</v>
      </c>
      <c r="V37" s="41"/>
      <c r="W37" s="40" t="s">
        <v>31</v>
      </c>
      <c r="X37" s="41"/>
    </row>
    <row r="38" spans="15:24">
      <c r="O38" s="40" t="s">
        <v>8</v>
      </c>
      <c r="P38" s="41">
        <v>0</v>
      </c>
      <c r="Q38" s="40" t="s">
        <v>8</v>
      </c>
      <c r="R38" s="41">
        <v>0.05</v>
      </c>
      <c r="S38" s="40" t="s">
        <v>8</v>
      </c>
      <c r="T38" s="41">
        <v>0</v>
      </c>
      <c r="U38" s="40" t="s">
        <v>8</v>
      </c>
      <c r="V38" s="41"/>
      <c r="W38" s="40" t="s">
        <v>8</v>
      </c>
      <c r="X38" s="41"/>
    </row>
    <row r="39" spans="15:24">
      <c r="O39" s="123"/>
      <c r="P39" s="124"/>
      <c r="Q39" s="123"/>
      <c r="R39" s="124"/>
      <c r="S39" s="123"/>
      <c r="T39" s="124"/>
      <c r="U39" s="123"/>
      <c r="V39" s="124"/>
      <c r="W39" s="123"/>
      <c r="X39" s="124"/>
    </row>
    <row r="40" spans="15:24">
      <c r="O40" s="121" t="s">
        <v>16</v>
      </c>
      <c r="P40" s="122"/>
      <c r="Q40" s="121" t="s">
        <v>16</v>
      </c>
      <c r="R40" s="122"/>
      <c r="S40" s="121" t="s">
        <v>16</v>
      </c>
      <c r="T40" s="122"/>
      <c r="U40" s="121" t="s">
        <v>16</v>
      </c>
      <c r="V40" s="122"/>
      <c r="W40" s="121" t="s">
        <v>16</v>
      </c>
      <c r="X40" s="122"/>
    </row>
    <row r="41" spans="15:24">
      <c r="O41" s="10" t="s">
        <v>0</v>
      </c>
      <c r="P41" s="41">
        <v>0.99999965785854084</v>
      </c>
      <c r="Q41" s="10" t="s">
        <v>0</v>
      </c>
      <c r="R41" s="41">
        <v>0.62833021012887003</v>
      </c>
      <c r="S41" s="10" t="s">
        <v>0</v>
      </c>
      <c r="T41" s="41">
        <v>0.9582955972032221</v>
      </c>
      <c r="U41" s="10" t="s">
        <v>0</v>
      </c>
      <c r="V41" s="41">
        <v>0.1</v>
      </c>
      <c r="W41" s="10" t="s">
        <v>0</v>
      </c>
      <c r="X41" s="41">
        <v>1.1749522742896801</v>
      </c>
    </row>
    <row r="42" spans="15:24">
      <c r="O42" s="18" t="s">
        <v>32</v>
      </c>
      <c r="P42" s="47">
        <f>1/P41</f>
        <v>1.0000003421415762</v>
      </c>
      <c r="Q42" s="18" t="s">
        <v>32</v>
      </c>
      <c r="R42" s="47">
        <f>1/R41</f>
        <v>1.5915198471754219</v>
      </c>
      <c r="S42" s="18" t="s">
        <v>32</v>
      </c>
      <c r="T42" s="47">
        <f>1/T41</f>
        <v>1.0435193513551475</v>
      </c>
      <c r="U42" s="18" t="s">
        <v>32</v>
      </c>
      <c r="V42" s="47">
        <f>1/V41</f>
        <v>10</v>
      </c>
      <c r="W42" s="18" t="s">
        <v>32</v>
      </c>
      <c r="X42" s="47">
        <f>1/X41</f>
        <v>0.8510983993835427</v>
      </c>
    </row>
    <row r="43" spans="15:24" ht="15.75" thickBot="1">
      <c r="O43" s="11" t="s">
        <v>9</v>
      </c>
      <c r="P43" s="43">
        <f>(P37-(P38/P34))/(P36-(P38/P34))</f>
        <v>0.11111111111111112</v>
      </c>
      <c r="Q43" s="11" t="s">
        <v>9</v>
      </c>
      <c r="R43" s="43">
        <f>(R37-(R38/R34))/(R36-(R38/R34))</f>
        <v>6.4220183486238536E-2</v>
      </c>
      <c r="S43" s="11" t="s">
        <v>9</v>
      </c>
      <c r="T43" s="43">
        <f>(T37-(T38/T34))/(T36-(T38/T34))</f>
        <v>5.8823529411764712E-2</v>
      </c>
      <c r="U43" s="11" t="s">
        <v>9</v>
      </c>
      <c r="V43" s="43" t="e">
        <f>(V37-(V38/V34))/(V36-(V38/V34))</f>
        <v>#DIV/0!</v>
      </c>
      <c r="W43" s="11" t="s">
        <v>9</v>
      </c>
      <c r="X43" s="43" t="e">
        <f>(X37-(X38/X34))/(X36-(X38/X34))</f>
        <v>#DIV/0!</v>
      </c>
    </row>
    <row r="45" spans="15:24">
      <c r="O45" s="13"/>
      <c r="P45" s="12"/>
      <c r="Q45" s="13"/>
      <c r="R45" s="12"/>
      <c r="S45" s="13"/>
      <c r="T45" s="12"/>
      <c r="U45" s="13"/>
      <c r="V45" s="12"/>
      <c r="W45" s="13"/>
      <c r="X45" s="12"/>
    </row>
    <row r="46" spans="15:24">
      <c r="O46" s="17" t="s">
        <v>18</v>
      </c>
      <c r="P46" s="17">
        <f>(1-(1/P42))/(-(1/P42)+(EXP(P35*(1-(1/P42)))))</f>
        <v>0.11111097594617059</v>
      </c>
      <c r="Q46" s="17" t="s">
        <v>18</v>
      </c>
      <c r="R46" s="17">
        <f>(1-(1/R42))/(-(1/R42)+(EXP(R35*(1-(1/R42)))))</f>
        <v>9.7961100578039764E-2</v>
      </c>
      <c r="S46" s="17" t="s">
        <v>18</v>
      </c>
      <c r="T46" s="17">
        <f>(1-(1/T42))/(-(1/T42)+(EXP(T35*(1-(1/T42)))))</f>
        <v>6.0338636858571618E-2</v>
      </c>
      <c r="U46" s="17" t="s">
        <v>18</v>
      </c>
      <c r="V46" s="17">
        <f>(1-(1/V42))/(-(1/V42)+(EXP(V35*(1-(1/V42)))))</f>
        <v>1</v>
      </c>
      <c r="W46" s="17" t="s">
        <v>18</v>
      </c>
      <c r="X46" s="17">
        <f>(1-(1/X42))/(-(1/X42)+(EXP(X35*(1-(1/X42)))))</f>
        <v>1</v>
      </c>
    </row>
    <row r="47" spans="15:24">
      <c r="O47" s="17" t="s">
        <v>17</v>
      </c>
      <c r="P47" s="17">
        <f>+ABS(P43-P46)</f>
        <v>1.3516494053178452E-7</v>
      </c>
      <c r="Q47" s="17" t="s">
        <v>17</v>
      </c>
      <c r="R47" s="17">
        <f>+ABS(R43-R46)</f>
        <v>3.3740917091801229E-2</v>
      </c>
      <c r="S47" s="17" t="s">
        <v>17</v>
      </c>
      <c r="T47" s="17">
        <f>+ABS(T43-T46)</f>
        <v>1.5151074468069056E-3</v>
      </c>
      <c r="U47" s="17" t="s">
        <v>17</v>
      </c>
      <c r="V47" s="17" t="e">
        <f>+ABS(V43-V46)</f>
        <v>#DIV/0!</v>
      </c>
      <c r="W47" s="17" t="s">
        <v>17</v>
      </c>
      <c r="X47" s="17" t="e">
        <f>+ABS(X43-X46)</f>
        <v>#DIV/0!</v>
      </c>
    </row>
    <row r="48" spans="15:24" ht="15.75" thickBot="1">
      <c r="O48" s="13"/>
      <c r="P48" s="12"/>
    </row>
    <row r="49" spans="15:24" ht="15.75" thickBot="1">
      <c r="O49" s="58" t="s">
        <v>13</v>
      </c>
      <c r="P49" s="59"/>
      <c r="Q49" s="59"/>
      <c r="R49" s="59"/>
      <c r="S49" s="59"/>
      <c r="T49" s="59"/>
      <c r="U49" s="59"/>
      <c r="V49" s="59"/>
      <c r="W49" s="59"/>
      <c r="X49" s="60"/>
    </row>
    <row r="50" spans="15:24" ht="15.75" thickBot="1"/>
    <row r="51" spans="15:24" ht="15.75" thickBot="1">
      <c r="O51" s="61" t="s">
        <v>40</v>
      </c>
      <c r="P51" s="62"/>
      <c r="Q51" s="63" t="s">
        <v>39</v>
      </c>
      <c r="R51" s="64"/>
      <c r="S51" s="65" t="s">
        <v>44</v>
      </c>
      <c r="T51" s="66"/>
      <c r="U51" s="67" t="s">
        <v>47</v>
      </c>
      <c r="V51" s="68"/>
      <c r="W51" s="69" t="s">
        <v>50</v>
      </c>
      <c r="X51" s="70"/>
    </row>
    <row r="52" spans="15:24" ht="15.75" thickBot="1">
      <c r="O52" s="133" t="s">
        <v>55</v>
      </c>
      <c r="P52" s="134"/>
      <c r="Q52" s="133" t="s">
        <v>55</v>
      </c>
      <c r="R52" s="134"/>
      <c r="S52" s="133" t="s">
        <v>55</v>
      </c>
      <c r="T52" s="134"/>
      <c r="U52" s="133" t="s">
        <v>55</v>
      </c>
      <c r="V52" s="134"/>
      <c r="W52" s="133" t="s">
        <v>55</v>
      </c>
      <c r="X52" s="134"/>
    </row>
    <row r="53" spans="15:24" ht="15.75" thickBot="1">
      <c r="O53" s="51" t="s">
        <v>11</v>
      </c>
      <c r="P53" s="52"/>
      <c r="Q53" s="51" t="s">
        <v>11</v>
      </c>
      <c r="R53" s="52"/>
      <c r="S53" s="51" t="s">
        <v>11</v>
      </c>
      <c r="T53" s="52"/>
      <c r="U53" s="51" t="s">
        <v>11</v>
      </c>
      <c r="V53" s="52"/>
      <c r="W53" s="51" t="s">
        <v>11</v>
      </c>
      <c r="X53" s="52"/>
    </row>
    <row r="54" spans="15:24">
      <c r="O54" s="50" t="s">
        <v>73</v>
      </c>
      <c r="P54" s="45">
        <v>20</v>
      </c>
      <c r="Q54" s="50" t="s">
        <v>73</v>
      </c>
      <c r="R54" s="45">
        <v>8</v>
      </c>
      <c r="S54" s="50" t="s">
        <v>73</v>
      </c>
      <c r="T54" s="45">
        <v>5</v>
      </c>
      <c r="U54" s="50" t="s">
        <v>73</v>
      </c>
      <c r="V54" s="45"/>
      <c r="W54" s="50" t="s">
        <v>73</v>
      </c>
      <c r="X54" s="45"/>
    </row>
    <row r="55" spans="15:24">
      <c r="O55" s="40" t="s">
        <v>2</v>
      </c>
      <c r="P55" s="41">
        <v>1.5</v>
      </c>
      <c r="Q55" s="40" t="s">
        <v>2</v>
      </c>
      <c r="R55" s="41">
        <v>1.5</v>
      </c>
      <c r="S55" s="40" t="s">
        <v>2</v>
      </c>
      <c r="T55" s="41">
        <v>1.2</v>
      </c>
      <c r="U55" s="40" t="s">
        <v>2</v>
      </c>
      <c r="V55" s="41"/>
      <c r="W55" s="40" t="s">
        <v>2</v>
      </c>
      <c r="X55" s="41"/>
    </row>
    <row r="56" spans="15:24">
      <c r="O56" s="40" t="s">
        <v>4</v>
      </c>
      <c r="P56" s="41">
        <v>20</v>
      </c>
      <c r="Q56" s="40" t="s">
        <v>4</v>
      </c>
      <c r="R56" s="41">
        <v>20</v>
      </c>
      <c r="S56" s="40" t="s">
        <v>4</v>
      </c>
      <c r="T56" s="41">
        <v>20</v>
      </c>
      <c r="U56" s="40" t="s">
        <v>4</v>
      </c>
      <c r="V56" s="41"/>
      <c r="W56" s="40" t="s">
        <v>4</v>
      </c>
      <c r="X56" s="41"/>
    </row>
    <row r="57" spans="15:24">
      <c r="O57" s="40" t="s">
        <v>5</v>
      </c>
      <c r="P57" s="41">
        <v>18</v>
      </c>
      <c r="Q57" s="40" t="s">
        <v>5</v>
      </c>
      <c r="R57" s="41">
        <v>18</v>
      </c>
      <c r="S57" s="40" t="s">
        <v>5</v>
      </c>
      <c r="T57" s="41">
        <v>18</v>
      </c>
      <c r="U57" s="40" t="s">
        <v>5</v>
      </c>
      <c r="V57" s="41"/>
      <c r="W57" s="40" t="s">
        <v>5</v>
      </c>
      <c r="X57" s="41"/>
    </row>
    <row r="58" spans="15:24" ht="15.75" thickBot="1">
      <c r="O58" s="71"/>
      <c r="P58" s="72"/>
      <c r="Q58" s="71"/>
      <c r="R58" s="72"/>
      <c r="S58" s="71"/>
      <c r="T58" s="72"/>
      <c r="U58" s="71"/>
      <c r="V58" s="72"/>
      <c r="W58" s="71"/>
      <c r="X58" s="72"/>
    </row>
    <row r="59" spans="15:24" ht="15.75" thickBot="1">
      <c r="O59" s="51" t="s">
        <v>10</v>
      </c>
      <c r="P59" s="52"/>
      <c r="Q59" s="51" t="s">
        <v>10</v>
      </c>
      <c r="R59" s="52"/>
      <c r="S59" s="51" t="s">
        <v>10</v>
      </c>
      <c r="T59" s="52"/>
      <c r="U59" s="51" t="s">
        <v>10</v>
      </c>
      <c r="V59" s="52"/>
      <c r="W59" s="51" t="s">
        <v>10</v>
      </c>
      <c r="X59" s="52"/>
    </row>
    <row r="60" spans="15:24">
      <c r="O60" s="19" t="s">
        <v>9</v>
      </c>
      <c r="P60" s="20">
        <f>(1-(1/P62))/(-(1/P62)+(EXP(P54*(1-(1/P62)))))</f>
        <v>1.457611786877333E-3</v>
      </c>
      <c r="Q60" s="19" t="s">
        <v>9</v>
      </c>
      <c r="R60" s="20">
        <f>1/(((10^(R54*LOG(R62)))-(1/R62))/(1-(1/R62)))</f>
        <v>2.5191191992264852E-2</v>
      </c>
      <c r="S60" s="19" t="s">
        <v>9</v>
      </c>
      <c r="T60" s="20">
        <f>1/(((10^(T54*LOG(T62)))-(1/T62))/(1-(1/T62)))</f>
        <v>0.1363153862290099</v>
      </c>
      <c r="U60" s="19" t="s">
        <v>9</v>
      </c>
      <c r="V60" s="20" t="e">
        <f>1/(((10^(V54*LOG(V62)))-(1/V62))/(1-(1/V62)))</f>
        <v>#DIV/0!</v>
      </c>
      <c r="W60" s="19" t="s">
        <v>9</v>
      </c>
      <c r="X60" s="20" t="e">
        <f>1/(((10^(X54*LOG(X62)))-(1/X62))/(1-(1/X62)))</f>
        <v>#DIV/0!</v>
      </c>
    </row>
    <row r="61" spans="15:24">
      <c r="O61" s="40" t="s">
        <v>0</v>
      </c>
      <c r="P61" s="41">
        <f>P56/(P57*P55)</f>
        <v>0.7407407407407407</v>
      </c>
      <c r="Q61" s="40" t="s">
        <v>0</v>
      </c>
      <c r="R61" s="41">
        <f>R56/(R57*R55)</f>
        <v>0.7407407407407407</v>
      </c>
      <c r="S61" s="40" t="s">
        <v>0</v>
      </c>
      <c r="T61" s="41">
        <f>T56/(T57*T55)</f>
        <v>0.92592592592592604</v>
      </c>
      <c r="U61" s="40" t="s">
        <v>0</v>
      </c>
      <c r="V61" s="41" t="e">
        <f>V56/(V57*V55)</f>
        <v>#DIV/0!</v>
      </c>
      <c r="W61" s="40" t="s">
        <v>0</v>
      </c>
      <c r="X61" s="41" t="e">
        <f>X56/(X57*X55)</f>
        <v>#DIV/0!</v>
      </c>
    </row>
    <row r="62" spans="15:24" ht="15.75" thickBot="1">
      <c r="O62" s="42" t="s">
        <v>32</v>
      </c>
      <c r="P62" s="43">
        <f>1/P61</f>
        <v>1.35</v>
      </c>
      <c r="Q62" s="42" t="s">
        <v>32</v>
      </c>
      <c r="R62" s="43">
        <f>1/R61</f>
        <v>1.35</v>
      </c>
      <c r="S62" s="42" t="s">
        <v>32</v>
      </c>
      <c r="T62" s="43">
        <f>1/T61</f>
        <v>1.0799999999999998</v>
      </c>
      <c r="U62" s="42" t="s">
        <v>32</v>
      </c>
      <c r="V62" s="43" t="e">
        <f>1/V61</f>
        <v>#DIV/0!</v>
      </c>
      <c r="W62" s="42" t="s">
        <v>32</v>
      </c>
      <c r="X62" s="43" t="e">
        <f>1/X61</f>
        <v>#DIV/0!</v>
      </c>
    </row>
    <row r="63" spans="15:24" ht="15.75" thickBot="1"/>
    <row r="64" spans="15:24" ht="15.75" thickBot="1">
      <c r="O64" s="58" t="s">
        <v>14</v>
      </c>
      <c r="P64" s="59"/>
      <c r="Q64" s="59"/>
      <c r="R64" s="59"/>
      <c r="S64" s="59"/>
      <c r="T64" s="59"/>
      <c r="U64" s="59"/>
      <c r="V64" s="59"/>
      <c r="W64" s="59"/>
      <c r="X64" s="60"/>
    </row>
    <row r="65" spans="15:24" ht="15.75" thickBot="1"/>
    <row r="66" spans="15:24" ht="15.75" thickBot="1">
      <c r="O66" s="61" t="s">
        <v>38</v>
      </c>
      <c r="P66" s="62"/>
      <c r="Q66" s="63" t="s">
        <v>37</v>
      </c>
      <c r="R66" s="64"/>
      <c r="S66" s="65" t="s">
        <v>45</v>
      </c>
      <c r="T66" s="66"/>
      <c r="U66" s="67" t="s">
        <v>48</v>
      </c>
      <c r="V66" s="68"/>
      <c r="W66" s="69" t="s">
        <v>51</v>
      </c>
      <c r="X66" s="70"/>
    </row>
    <row r="67" spans="15:24">
      <c r="O67" s="55" t="s">
        <v>11</v>
      </c>
      <c r="P67" s="56"/>
      <c r="Q67" s="55" t="s">
        <v>11</v>
      </c>
      <c r="R67" s="56"/>
      <c r="S67" s="55" t="s">
        <v>11</v>
      </c>
      <c r="T67" s="56"/>
      <c r="U67" s="55" t="s">
        <v>11</v>
      </c>
      <c r="V67" s="56"/>
      <c r="W67" s="55" t="s">
        <v>11</v>
      </c>
      <c r="X67" s="56"/>
    </row>
    <row r="68" spans="15:24">
      <c r="O68" s="10" t="s">
        <v>73</v>
      </c>
      <c r="P68" s="41">
        <v>8</v>
      </c>
      <c r="Q68" s="10" t="s">
        <v>73</v>
      </c>
      <c r="R68" s="41">
        <v>7</v>
      </c>
      <c r="S68" s="10" t="s">
        <v>73</v>
      </c>
      <c r="T68" s="41">
        <v>3</v>
      </c>
      <c r="U68" s="10" t="s">
        <v>73</v>
      </c>
      <c r="V68" s="48"/>
      <c r="W68" s="10" t="s">
        <v>73</v>
      </c>
      <c r="X68" s="41"/>
    </row>
    <row r="69" spans="15:24" ht="15.75" thickBot="1">
      <c r="O69" s="11" t="s">
        <v>9</v>
      </c>
      <c r="P69" s="43">
        <v>1E-3</v>
      </c>
      <c r="Q69" s="11" t="s">
        <v>9</v>
      </c>
      <c r="R69" s="43">
        <v>0.5</v>
      </c>
      <c r="S69" s="11" t="s">
        <v>9</v>
      </c>
      <c r="T69" s="43">
        <v>0.5</v>
      </c>
      <c r="U69" s="11" t="s">
        <v>9</v>
      </c>
      <c r="V69" s="43"/>
      <c r="W69" s="11" t="s">
        <v>9</v>
      </c>
      <c r="X69" s="43"/>
    </row>
    <row r="82" spans="3:27" ht="15.75" thickBot="1"/>
    <row r="83" spans="3:27" ht="15.75" thickBot="1">
      <c r="C83" s="51" t="s">
        <v>28</v>
      </c>
      <c r="D83" s="57"/>
      <c r="E83" s="57"/>
      <c r="F83" s="57"/>
      <c r="G83" s="57"/>
      <c r="H83" s="57"/>
      <c r="I83" s="57"/>
      <c r="J83" s="57"/>
      <c r="K83" s="57"/>
      <c r="L83" s="57"/>
      <c r="M83" s="57"/>
      <c r="N83" s="57"/>
      <c r="O83" s="57"/>
      <c r="P83" s="57"/>
      <c r="Q83" s="57"/>
      <c r="R83" s="57"/>
      <c r="S83" s="57"/>
      <c r="T83" s="57"/>
      <c r="U83" s="57"/>
      <c r="V83" s="57"/>
      <c r="W83" s="57"/>
      <c r="X83" s="57"/>
      <c r="Y83" s="57"/>
      <c r="Z83" s="57"/>
      <c r="AA83" s="52"/>
    </row>
    <row r="85" spans="3:27" ht="15.75" thickBot="1"/>
    <row r="86" spans="3:27" ht="15.75" thickBot="1">
      <c r="C86" s="4" t="s">
        <v>32</v>
      </c>
      <c r="D86" s="3">
        <v>0.3</v>
      </c>
      <c r="E86" s="1">
        <v>0.5</v>
      </c>
      <c r="F86" s="1">
        <v>0.6</v>
      </c>
      <c r="G86" s="1">
        <v>0.7</v>
      </c>
      <c r="H86" s="1">
        <v>0.8</v>
      </c>
      <c r="I86" s="1">
        <v>0.9</v>
      </c>
      <c r="J86" s="1"/>
      <c r="K86" s="1">
        <v>1.1000000000000001</v>
      </c>
      <c r="L86" s="1">
        <v>1.2</v>
      </c>
      <c r="M86" s="1">
        <v>1.3</v>
      </c>
      <c r="N86" s="1"/>
      <c r="O86" s="1">
        <v>1.4</v>
      </c>
      <c r="P86" s="1">
        <v>1.5</v>
      </c>
      <c r="Q86" s="1">
        <v>1.6</v>
      </c>
      <c r="R86" s="1">
        <v>1.7</v>
      </c>
      <c r="S86" s="1">
        <v>1.8</v>
      </c>
      <c r="T86" s="1">
        <v>1.9</v>
      </c>
      <c r="U86" s="1">
        <v>2</v>
      </c>
      <c r="V86" s="1">
        <v>2.5</v>
      </c>
      <c r="W86" s="1">
        <v>3</v>
      </c>
      <c r="X86" s="1">
        <v>4</v>
      </c>
      <c r="Y86" s="2">
        <v>5</v>
      </c>
      <c r="Z86" s="2">
        <v>10</v>
      </c>
      <c r="AA86" s="2">
        <v>1.0000000099999999</v>
      </c>
    </row>
    <row r="87" spans="3:27" ht="15.75" thickBot="1">
      <c r="C87" s="22" t="s">
        <v>1</v>
      </c>
      <c r="D87" s="16"/>
      <c r="E87" s="16"/>
    </row>
    <row r="88" spans="3:27">
      <c r="C88" s="23">
        <v>1</v>
      </c>
      <c r="D88">
        <f>(1-(1/D$86))/(-(1/D$86)+(EXP($C88*(1-(1/D$86)))))</f>
        <v>0.72097428866545876</v>
      </c>
      <c r="E88">
        <f>(1-(1/E$86))/(-(1/E$86)+(EXP($C88*(1-(1/E$86)))))</f>
        <v>0.61269983678028206</v>
      </c>
      <c r="F88">
        <f>(1-(1/F$86))/(-(1/F$86)+(EXP($C88*(1-(1/F$86)))))</f>
        <v>0.57807667736298096</v>
      </c>
      <c r="G88">
        <f t="shared" ref="G88:AA101" si="1">(1-(1/G$86))/(-(1/G$86)+(EXP($C88*(1-(1/G$86)))))</f>
        <v>0.55147802940918</v>
      </c>
      <c r="H88">
        <f t="shared" si="1"/>
        <v>0.5305611533685648</v>
      </c>
      <c r="I88">
        <f t="shared" si="1"/>
        <v>0.51375682840388426</v>
      </c>
      <c r="K88">
        <f t="shared" si="1"/>
        <v>0.48855228234114662</v>
      </c>
      <c r="L88">
        <f t="shared" si="1"/>
        <v>0.47888993836524868</v>
      </c>
      <c r="M88">
        <f t="shared" si="1"/>
        <v>0.47063319673321247</v>
      </c>
      <c r="O88">
        <f t="shared" si="1"/>
        <v>0.46350099082191354</v>
      </c>
      <c r="P88">
        <f t="shared" si="1"/>
        <v>0.45728139506031545</v>
      </c>
      <c r="Q88">
        <f t="shared" si="1"/>
        <v>0.45181190238275082</v>
      </c>
      <c r="R88">
        <f t="shared" si="1"/>
        <v>0.44696599129870151</v>
      </c>
      <c r="S88">
        <f t="shared" si="1"/>
        <v>0.44264379513649482</v>
      </c>
      <c r="T88">
        <f t="shared" si="1"/>
        <v>0.43876550076319842</v>
      </c>
      <c r="U88">
        <f t="shared" si="1"/>
        <v>0.43526659839358384</v>
      </c>
      <c r="V88">
        <f t="shared" si="1"/>
        <v>0.4219056803378467</v>
      </c>
      <c r="W88">
        <f t="shared" si="1"/>
        <v>0.41294993459686852</v>
      </c>
      <c r="X88">
        <f t="shared" si="1"/>
        <v>0.40171397607201731</v>
      </c>
      <c r="Y88">
        <f t="shared" si="1"/>
        <v>0.39495622564161631</v>
      </c>
      <c r="Z88">
        <f t="shared" si="1"/>
        <v>0.38142007685297385</v>
      </c>
      <c r="AA88">
        <f t="shared" si="1"/>
        <v>0.49999999722444238</v>
      </c>
    </row>
    <row r="89" spans="3:27">
      <c r="C89" s="5">
        <v>2</v>
      </c>
      <c r="D89">
        <f t="shared" ref="D89:S112" si="2">(1-(1/D$86))/(-(1/D$86)+(EXP($C89*(1-(1/D$86)))))</f>
        <v>0.70198033479645339</v>
      </c>
      <c r="E89">
        <f t="shared" si="2"/>
        <v>0.53628944174787696</v>
      </c>
      <c r="F89">
        <f t="shared" si="2"/>
        <v>0.47514870296925749</v>
      </c>
      <c r="G89">
        <f t="shared" si="1"/>
        <v>0.42677955921439792</v>
      </c>
      <c r="H89">
        <f t="shared" si="1"/>
        <v>0.38851889957702207</v>
      </c>
      <c r="I89">
        <f t="shared" si="1"/>
        <v>0.35799137677458259</v>
      </c>
      <c r="K89">
        <f t="shared" si="1"/>
        <v>0.31315006799233513</v>
      </c>
      <c r="L89">
        <f t="shared" si="1"/>
        <v>0.29641270520503871</v>
      </c>
      <c r="M89">
        <f t="shared" si="1"/>
        <v>0.28236177298767423</v>
      </c>
      <c r="O89">
        <f t="shared" si="1"/>
        <v>0.27043235912895264</v>
      </c>
      <c r="P89">
        <f t="shared" si="1"/>
        <v>0.26019968972558777</v>
      </c>
      <c r="Q89">
        <f t="shared" si="1"/>
        <v>0.25134047977517582</v>
      </c>
      <c r="R89">
        <f t="shared" si="1"/>
        <v>0.24360563130464652</v>
      </c>
      <c r="S89">
        <f t="shared" si="1"/>
        <v>0.23680088041520103</v>
      </c>
      <c r="T89">
        <f t="shared" si="1"/>
        <v>0.2307729704310772</v>
      </c>
      <c r="U89">
        <f t="shared" si="1"/>
        <v>0.22539967356056409</v>
      </c>
      <c r="V89">
        <f t="shared" si="1"/>
        <v>0.20547122456922659</v>
      </c>
      <c r="W89">
        <f t="shared" si="1"/>
        <v>0.19265959832699131</v>
      </c>
      <c r="X89">
        <f t="shared" si="1"/>
        <v>0.17723419361245352</v>
      </c>
      <c r="Y89">
        <f t="shared" si="1"/>
        <v>0.16831360036467885</v>
      </c>
      <c r="Z89">
        <f t="shared" si="1"/>
        <v>0.15126946686895898</v>
      </c>
      <c r="AA89">
        <f t="shared" si="1"/>
        <v>0.33333333086617101</v>
      </c>
    </row>
    <row r="90" spans="3:27">
      <c r="C90" s="5">
        <v>3</v>
      </c>
      <c r="D90">
        <f t="shared" si="2"/>
        <v>0.70019154761341074</v>
      </c>
      <c r="E90">
        <f t="shared" si="2"/>
        <v>0.51276452113518622</v>
      </c>
      <c r="F90">
        <f t="shared" si="2"/>
        <v>0.43535101146649863</v>
      </c>
      <c r="G90">
        <f t="shared" si="1"/>
        <v>0.3719855835032187</v>
      </c>
      <c r="H90">
        <f t="shared" si="1"/>
        <v>0.32148822929518267</v>
      </c>
      <c r="I90">
        <f t="shared" si="1"/>
        <v>0.28159351026029406</v>
      </c>
      <c r="K90">
        <f t="shared" si="1"/>
        <v>0.22477155473322974</v>
      </c>
      <c r="L90">
        <f t="shared" si="1"/>
        <v>0.20440168296442826</v>
      </c>
      <c r="M90">
        <f t="shared" si="1"/>
        <v>0.18775602335649758</v>
      </c>
      <c r="O90">
        <f t="shared" si="1"/>
        <v>0.17398976393657509</v>
      </c>
      <c r="P90">
        <f t="shared" si="1"/>
        <v>0.16247361568634497</v>
      </c>
      <c r="Q90">
        <f t="shared" si="1"/>
        <v>0.15273599974081947</v>
      </c>
      <c r="R90">
        <f t="shared" si="1"/>
        <v>0.14442033299996723</v>
      </c>
      <c r="S90">
        <f t="shared" si="1"/>
        <v>0.13725417709386264</v>
      </c>
      <c r="T90">
        <f t="shared" si="1"/>
        <v>0.13102711186483545</v>
      </c>
      <c r="U90">
        <f t="shared" si="1"/>
        <v>0.12557484805249938</v>
      </c>
      <c r="V90">
        <f t="shared" si="1"/>
        <v>0.10620131676877047</v>
      </c>
      <c r="W90">
        <f t="shared" si="1"/>
        <v>9.448594974808773E-2</v>
      </c>
      <c r="X90">
        <f t="shared" si="1"/>
        <v>8.1188725601797102E-2</v>
      </c>
      <c r="Y90">
        <f t="shared" si="1"/>
        <v>7.3915454379075318E-2</v>
      </c>
      <c r="Z90">
        <f t="shared" si="1"/>
        <v>6.0894204086626852E-2</v>
      </c>
      <c r="AA90">
        <f t="shared" si="1"/>
        <v>0.24999999653055305</v>
      </c>
    </row>
    <row r="91" spans="3:27">
      <c r="C91" s="5">
        <v>4</v>
      </c>
      <c r="D91">
        <f t="shared" si="2"/>
        <v>0.7000185701602496</v>
      </c>
      <c r="E91">
        <f t="shared" si="2"/>
        <v>0.50462123011317084</v>
      </c>
      <c r="F91">
        <f t="shared" si="2"/>
        <v>0.41740149797491877</v>
      </c>
      <c r="G91">
        <f t="shared" si="1"/>
        <v>0.34327480767091972</v>
      </c>
      <c r="H91">
        <f t="shared" si="1"/>
        <v>0.28340797354501757</v>
      </c>
      <c r="I91">
        <f t="shared" si="1"/>
        <v>0.23644147051542946</v>
      </c>
      <c r="K91">
        <f t="shared" si="1"/>
        <v>0.17170149521278744</v>
      </c>
      <c r="L91">
        <f t="shared" si="1"/>
        <v>0.149557215382119</v>
      </c>
      <c r="M91">
        <f t="shared" si="1"/>
        <v>0.13203469139027887</v>
      </c>
      <c r="O91">
        <f t="shared" si="1"/>
        <v>0.11799407700950672</v>
      </c>
      <c r="P91">
        <f t="shared" si="1"/>
        <v>0.10659840180004344</v>
      </c>
      <c r="Q91">
        <f t="shared" si="1"/>
        <v>9.7233661609938585E-2</v>
      </c>
      <c r="R91">
        <f t="shared" si="1"/>
        <v>8.9446934899505545E-2</v>
      </c>
      <c r="S91">
        <f t="shared" si="1"/>
        <v>8.2901138066934124E-2</v>
      </c>
      <c r="T91">
        <f t="shared" si="1"/>
        <v>7.734273641466359E-2</v>
      </c>
      <c r="U91">
        <f t="shared" si="1"/>
        <v>7.2578883495753824E-2</v>
      </c>
      <c r="V91">
        <f t="shared" si="1"/>
        <v>5.6480282215154387E-2</v>
      </c>
      <c r="W91">
        <f t="shared" si="1"/>
        <v>4.7420616854591403E-2</v>
      </c>
      <c r="X91">
        <f t="shared" si="1"/>
        <v>3.7810925053571545E-2</v>
      </c>
      <c r="Y91">
        <f t="shared" si="1"/>
        <v>3.2877797480141961E-2</v>
      </c>
      <c r="Z91">
        <f t="shared" si="1"/>
        <v>2.4658727023873693E-2</v>
      </c>
      <c r="AA91">
        <f t="shared" si="1"/>
        <v>0.19999999644728633</v>
      </c>
    </row>
    <row r="92" spans="3:27">
      <c r="C92" s="5">
        <v>5</v>
      </c>
      <c r="D92">
        <f t="shared" si="2"/>
        <v>0.70000180074184393</v>
      </c>
      <c r="E92">
        <f t="shared" si="2"/>
        <v>0.50169018092451545</v>
      </c>
      <c r="F92">
        <f t="shared" si="2"/>
        <v>0.40874902602098101</v>
      </c>
      <c r="G92">
        <f t="shared" si="1"/>
        <v>0.32684132629200158</v>
      </c>
      <c r="H92">
        <f t="shared" si="1"/>
        <v>0.25947197161470792</v>
      </c>
      <c r="I92">
        <f t="shared" si="1"/>
        <v>0.2067730919303388</v>
      </c>
      <c r="K92">
        <f t="shared" si="1"/>
        <v>0.1364251243337293</v>
      </c>
      <c r="L92">
        <f t="shared" si="1"/>
        <v>0.11356080253206392</v>
      </c>
      <c r="M92">
        <f t="shared" si="1"/>
        <v>9.6108497933452788E-2</v>
      </c>
      <c r="O92">
        <f t="shared" si="1"/>
        <v>8.2613435774315014E-2</v>
      </c>
      <c r="P92">
        <f t="shared" si="1"/>
        <v>7.2028101698942609E-2</v>
      </c>
      <c r="Q92">
        <f t="shared" si="1"/>
        <v>6.3604393612910468E-2</v>
      </c>
      <c r="R92">
        <f t="shared" si="1"/>
        <v>5.6806811396070675E-2</v>
      </c>
      <c r="S92">
        <f t="shared" si="1"/>
        <v>5.1248983093022143E-2</v>
      </c>
      <c r="T92">
        <f t="shared" si="1"/>
        <v>4.6649095714987245E-2</v>
      </c>
      <c r="U92">
        <f t="shared" si="1"/>
        <v>4.2799080545802566E-2</v>
      </c>
      <c r="V92">
        <f t="shared" si="1"/>
        <v>3.047922961619897E-2</v>
      </c>
      <c r="W92">
        <f t="shared" si="1"/>
        <v>2.4068873171972524E-2</v>
      </c>
      <c r="X92">
        <f t="shared" si="1"/>
        <v>1.7742626034481117E-2</v>
      </c>
      <c r="Y92">
        <f t="shared" si="1"/>
        <v>1.4706382469120149E-2</v>
      </c>
      <c r="Z92">
        <f t="shared" si="1"/>
        <v>1.000921611913988E-2</v>
      </c>
      <c r="AA92">
        <f t="shared" si="1"/>
        <v>0.16666666327431853</v>
      </c>
    </row>
    <row r="93" spans="3:27">
      <c r="C93" s="5">
        <v>6</v>
      </c>
      <c r="D93">
        <f t="shared" si="2"/>
        <v>0.70000017462107456</v>
      </c>
      <c r="E93">
        <f t="shared" si="2"/>
        <v>0.50062045702376567</v>
      </c>
      <c r="F93">
        <f t="shared" si="2"/>
        <v>0.40444459671030747</v>
      </c>
      <c r="G93">
        <f t="shared" si="1"/>
        <v>0.31695667528001298</v>
      </c>
      <c r="H93">
        <f t="shared" si="1"/>
        <v>0.2434583140898719</v>
      </c>
      <c r="I93">
        <f t="shared" si="1"/>
        <v>0.18589966200716715</v>
      </c>
      <c r="K93">
        <f t="shared" si="1"/>
        <v>0.11136704237315224</v>
      </c>
      <c r="L93">
        <f t="shared" si="1"/>
        <v>8.8419745737164712E-2</v>
      </c>
      <c r="M93">
        <f t="shared" si="1"/>
        <v>7.1577236541445266E-2</v>
      </c>
      <c r="O93">
        <f t="shared" si="1"/>
        <v>5.9051127865273126E-2</v>
      </c>
      <c r="P93">
        <f t="shared" si="1"/>
        <v>4.9585543457733382E-2</v>
      </c>
      <c r="Q93">
        <f t="shared" si="1"/>
        <v>4.2311991119220585E-2</v>
      </c>
      <c r="R93">
        <f t="shared" si="1"/>
        <v>3.6630064284637574E-2</v>
      </c>
      <c r="S93">
        <f t="shared" si="1"/>
        <v>3.2121484777201025E-2</v>
      </c>
      <c r="T93">
        <f t="shared" si="1"/>
        <v>2.8491390647535853E-2</v>
      </c>
      <c r="U93">
        <f t="shared" si="1"/>
        <v>2.5529042270372535E-2</v>
      </c>
      <c r="V93">
        <f t="shared" si="1"/>
        <v>1.6575394055021102E-2</v>
      </c>
      <c r="W93">
        <f t="shared" si="1"/>
        <v>1.2285431099023502E-2</v>
      </c>
      <c r="X93">
        <f t="shared" si="1"/>
        <v>8.3549511846285358E-3</v>
      </c>
      <c r="Y93">
        <f t="shared" si="1"/>
        <v>6.5946521029527369E-3</v>
      </c>
      <c r="Z93">
        <f t="shared" si="1"/>
        <v>4.0667596332571755E-3</v>
      </c>
      <c r="AA93">
        <f t="shared" si="1"/>
        <v>0.14285713923192483</v>
      </c>
    </row>
    <row r="94" spans="3:27">
      <c r="C94" s="5">
        <v>7</v>
      </c>
      <c r="D94">
        <f t="shared" si="2"/>
        <v>0.70000001693334535</v>
      </c>
      <c r="E94">
        <f>(1-(1/E$86))/(-(1/E$86)+(EXP($C94*(1-(1/E$86)))))</f>
        <v>0.50022807447989115</v>
      </c>
      <c r="F94">
        <f t="shared" si="2"/>
        <v>0.40226966075046144</v>
      </c>
      <c r="G94">
        <f t="shared" si="1"/>
        <v>0.31083281834452631</v>
      </c>
      <c r="H94">
        <f t="shared" si="1"/>
        <v>0.23229320501820494</v>
      </c>
      <c r="I94">
        <f t="shared" si="1"/>
        <v>0.17049811207152865</v>
      </c>
      <c r="K94">
        <f t="shared" si="1"/>
        <v>9.2716487608670503E-2</v>
      </c>
      <c r="L94">
        <f t="shared" si="1"/>
        <v>7.008875843246791E-2</v>
      </c>
      <c r="M94">
        <f t="shared" si="1"/>
        <v>5.4163662491320805E-2</v>
      </c>
      <c r="O94">
        <f t="shared" si="1"/>
        <v>4.2805110775280139E-2</v>
      </c>
      <c r="P94">
        <f t="shared" si="1"/>
        <v>3.455810063780438E-2</v>
      </c>
      <c r="Q94">
        <f>(1-(1/Q$86))/(-(1/Q$86)+(EXP($C94*(1-(1/Q$86)))))</f>
        <v>2.8453119554987947E-2</v>
      </c>
      <c r="R94">
        <f t="shared" si="1"/>
        <v>2.3845531051524742E-2</v>
      </c>
      <c r="S94">
        <f t="shared" si="1"/>
        <v>2.0303153010824502E-2</v>
      </c>
      <c r="T94">
        <f t="shared" si="1"/>
        <v>1.7532291596342408E-2</v>
      </c>
      <c r="U94">
        <f t="shared" si="1"/>
        <v>1.5330157025978158E-2</v>
      </c>
      <c r="V94">
        <f t="shared" si="1"/>
        <v>9.0516399169771559E-3</v>
      </c>
      <c r="W94">
        <f t="shared" si="1"/>
        <v>6.2887539313181747E-3</v>
      </c>
      <c r="X94">
        <f t="shared" si="1"/>
        <v>3.940808665881505E-3</v>
      </c>
      <c r="Y94">
        <f t="shared" si="1"/>
        <v>2.9604804638444647E-3</v>
      </c>
      <c r="Z94">
        <f t="shared" si="1"/>
        <v>1.6529778364357535E-3</v>
      </c>
      <c r="AA94">
        <f t="shared" si="1"/>
        <v>0.12499999601013606</v>
      </c>
    </row>
    <row r="95" spans="3:27">
      <c r="C95" s="5">
        <v>8</v>
      </c>
      <c r="D95">
        <f t="shared" si="2"/>
        <v>0.70000000164205978</v>
      </c>
      <c r="E95">
        <f t="shared" si="2"/>
        <v>0.50008387972623225</v>
      </c>
      <c r="F95">
        <f t="shared" si="2"/>
        <v>0.40116207426037048</v>
      </c>
      <c r="G95">
        <f t="shared" si="1"/>
        <v>0.30696920430536373</v>
      </c>
      <c r="H95">
        <f t="shared" si="1"/>
        <v>0.22428268899182188</v>
      </c>
      <c r="I95">
        <f t="shared" si="1"/>
        <v>0.15873042616736135</v>
      </c>
      <c r="K95">
        <f t="shared" si="1"/>
        <v>7.8347070617271336E-2</v>
      </c>
      <c r="L95">
        <f t="shared" si="1"/>
        <v>5.6299942865468064E-2</v>
      </c>
      <c r="M95">
        <f t="shared" si="1"/>
        <v>4.1459213081841022E-2</v>
      </c>
      <c r="O95">
        <f t="shared" si="1"/>
        <v>3.1333744548868302E-2</v>
      </c>
      <c r="P95">
        <f t="shared" si="1"/>
        <v>2.4286140304422124E-2</v>
      </c>
      <c r="Q95">
        <f t="shared" si="1"/>
        <v>1.9269766372847559E-2</v>
      </c>
      <c r="R95">
        <f t="shared" si="1"/>
        <v>1.561762497918423E-2</v>
      </c>
      <c r="S95">
        <f t="shared" si="1"/>
        <v>1.290050557204424E-2</v>
      </c>
      <c r="T95">
        <f t="shared" si="1"/>
        <v>1.0837769744372444E-2</v>
      </c>
      <c r="U95">
        <f t="shared" si="1"/>
        <v>9.2424602263416721E-3</v>
      </c>
      <c r="V95">
        <f t="shared" si="1"/>
        <v>4.9541568123748284E-3</v>
      </c>
      <c r="W95">
        <f t="shared" si="1"/>
        <v>3.2238214788506019E-3</v>
      </c>
      <c r="X95">
        <f t="shared" si="1"/>
        <v>1.8602168866639914E-3</v>
      </c>
      <c r="Y95">
        <f t="shared" si="1"/>
        <v>1.3296876889892853E-3</v>
      </c>
      <c r="Z95">
        <f t="shared" si="1"/>
        <v>6.7197739641778286E-4</v>
      </c>
      <c r="AA95">
        <f t="shared" si="1"/>
        <v>0.11111110727330319</v>
      </c>
    </row>
    <row r="96" spans="3:27">
      <c r="C96" s="5">
        <v>9</v>
      </c>
      <c r="D96">
        <f t="shared" si="2"/>
        <v>0.7000000001592338</v>
      </c>
      <c r="E96">
        <f t="shared" si="2"/>
        <v>0.50003085435488659</v>
      </c>
      <c r="F96">
        <f t="shared" si="2"/>
        <v>0.400595786606809</v>
      </c>
      <c r="G96">
        <f t="shared" si="1"/>
        <v>0.30450354529080165</v>
      </c>
      <c r="H96">
        <f t="shared" si="1"/>
        <v>0.21841676623388953</v>
      </c>
      <c r="I96">
        <f t="shared" si="1"/>
        <v>0.14949727736996254</v>
      </c>
      <c r="K96">
        <f t="shared" si="1"/>
        <v>6.697865559801354E-2</v>
      </c>
      <c r="L96">
        <f t="shared" si="1"/>
        <v>4.5682679727799415E-2</v>
      </c>
      <c r="M96">
        <f t="shared" si="1"/>
        <v>3.2003956813157639E-2</v>
      </c>
      <c r="O96">
        <f t="shared" si="1"/>
        <v>2.3096949188272382E-2</v>
      </c>
      <c r="P96">
        <f t="shared" si="1"/>
        <v>1.7165433875917548E-2</v>
      </c>
      <c r="Q96">
        <f t="shared" si="1"/>
        <v>1.3112216476066143E-2</v>
      </c>
      <c r="R96">
        <f t="shared" si="1"/>
        <v>1.0269036669937302E-2</v>
      </c>
      <c r="S96">
        <f t="shared" si="1"/>
        <v>8.2239657207566954E-3</v>
      </c>
      <c r="T96">
        <f t="shared" si="1"/>
        <v>6.7181977313897946E-3</v>
      </c>
      <c r="U96">
        <f t="shared" si="1"/>
        <v>5.5855230472190683E-3</v>
      </c>
      <c r="V96">
        <f t="shared" si="1"/>
        <v>2.7148533074517725E-3</v>
      </c>
      <c r="W96">
        <f t="shared" si="1"/>
        <v>1.6538679607134164E-3</v>
      </c>
      <c r="X96">
        <f t="shared" si="1"/>
        <v>8.7841684568917507E-4</v>
      </c>
      <c r="Y96">
        <f t="shared" si="1"/>
        <v>5.9735784247888697E-4</v>
      </c>
      <c r="Z96">
        <f t="shared" si="1"/>
        <v>2.7319351676344077E-4</v>
      </c>
      <c r="AA96">
        <f t="shared" si="1"/>
        <v>9.9999995892174912E-2</v>
      </c>
    </row>
    <row r="97" spans="3:27">
      <c r="C97" s="5">
        <v>10</v>
      </c>
      <c r="D97">
        <f t="shared" si="2"/>
        <v>0.70000000001544127</v>
      </c>
      <c r="E97">
        <f t="shared" si="2"/>
        <v>0.50001135024009069</v>
      </c>
      <c r="F97">
        <f t="shared" si="2"/>
        <v>0.40030566551247942</v>
      </c>
      <c r="G97">
        <f t="shared" si="1"/>
        <v>0.30291851407768045</v>
      </c>
      <c r="H97">
        <f t="shared" si="1"/>
        <v>0.21405667339270096</v>
      </c>
      <c r="I97">
        <f t="shared" si="1"/>
        <v>0.14210069801390882</v>
      </c>
      <c r="K97">
        <f t="shared" si="1"/>
        <v>5.7794395053140872E-2</v>
      </c>
      <c r="L97">
        <f t="shared" si="1"/>
        <v>3.7359518446515902E-2</v>
      </c>
      <c r="M97">
        <f t="shared" si="1"/>
        <v>2.4862090762070597E-2</v>
      </c>
      <c r="O97">
        <f t="shared" si="1"/>
        <v>1.7111280995457334E-2</v>
      </c>
      <c r="P97">
        <f t="shared" si="1"/>
        <v>1.2181028399815946E-2</v>
      </c>
      <c r="Q97">
        <f t="shared" si="1"/>
        <v>8.9507176351105583E-3</v>
      </c>
      <c r="R97">
        <f t="shared" si="1"/>
        <v>6.7695140010342273E-3</v>
      </c>
      <c r="S97">
        <f t="shared" si="1"/>
        <v>5.2536665967591626E-3</v>
      </c>
      <c r="T97">
        <f t="shared" si="1"/>
        <v>4.1716985664755008E-3</v>
      </c>
      <c r="U97">
        <f t="shared" si="1"/>
        <v>3.3803618490309841E-3</v>
      </c>
      <c r="V97">
        <f t="shared" si="1"/>
        <v>1.4887273804937596E-3</v>
      </c>
      <c r="W97">
        <f t="shared" si="1"/>
        <v>8.4878259736767114E-4</v>
      </c>
      <c r="X97">
        <f t="shared" si="1"/>
        <v>4.1487064222783755E-4</v>
      </c>
      <c r="Y97">
        <f t="shared" si="1"/>
        <v>2.6838810915808865E-4</v>
      </c>
      <c r="Z97">
        <f t="shared" si="1"/>
        <v>1.1107019439310459E-4</v>
      </c>
      <c r="AA97">
        <f t="shared" si="1"/>
        <v>9.0909086688408455E-2</v>
      </c>
    </row>
    <row r="98" spans="3:27">
      <c r="C98" s="5">
        <v>11</v>
      </c>
      <c r="D98">
        <f t="shared" si="2"/>
        <v>0.70000000000149742</v>
      </c>
      <c r="E98">
        <f t="shared" si="2"/>
        <v>0.50000417546006615</v>
      </c>
      <c r="F98">
        <f t="shared" si="2"/>
        <v>0.40015687557591412</v>
      </c>
      <c r="G98">
        <f t="shared" si="1"/>
        <v>0.30189480888942111</v>
      </c>
      <c r="H98">
        <f t="shared" si="1"/>
        <v>0.21077975936130625</v>
      </c>
      <c r="I98">
        <f t="shared" si="1"/>
        <v>0.13607614683080749</v>
      </c>
      <c r="K98">
        <f t="shared" si="1"/>
        <v>5.0248478441866758E-2</v>
      </c>
      <c r="L98">
        <f t="shared" si="1"/>
        <v>3.0742550292063419E-2</v>
      </c>
      <c r="M98">
        <f t="shared" si="1"/>
        <v>1.9407134781056892E-2</v>
      </c>
      <c r="O98">
        <f t="shared" si="1"/>
        <v>1.2723471386448583E-2</v>
      </c>
      <c r="P98">
        <f t="shared" si="1"/>
        <v>8.6682265086642975E-3</v>
      </c>
      <c r="Q98">
        <f t="shared" si="1"/>
        <v>6.1231678394594122E-3</v>
      </c>
      <c r="R98">
        <f t="shared" si="1"/>
        <v>4.4700779273714073E-3</v>
      </c>
      <c r="S98">
        <f t="shared" si="1"/>
        <v>3.3606290088443892E-3</v>
      </c>
      <c r="T98">
        <f t="shared" si="1"/>
        <v>2.5931977043689176E-3</v>
      </c>
      <c r="U98">
        <f t="shared" si="1"/>
        <v>2.0475696939036888E-3</v>
      </c>
      <c r="V98">
        <f t="shared" si="1"/>
        <v>8.1666520862761405E-4</v>
      </c>
      <c r="W98">
        <f t="shared" si="1"/>
        <v>4.3568954526311576E-4</v>
      </c>
      <c r="X98">
        <f t="shared" si="1"/>
        <v>1.9595671681853303E-4</v>
      </c>
      <c r="Y98">
        <f t="shared" si="1"/>
        <v>1.2059009545956413E-4</v>
      </c>
      <c r="Z98">
        <f t="shared" si="1"/>
        <v>4.5157440426579343E-5</v>
      </c>
      <c r="AA98">
        <f t="shared" si="1"/>
        <v>8.3333329092898312E-2</v>
      </c>
    </row>
    <row r="99" spans="3:27">
      <c r="C99" s="5">
        <v>12</v>
      </c>
      <c r="D99">
        <f t="shared" si="2"/>
        <v>0.70000000000014517</v>
      </c>
      <c r="E99">
        <f t="shared" si="2"/>
        <v>0.50000153605780728</v>
      </c>
      <c r="F99">
        <f t="shared" si="2"/>
        <v>0.40008052723902415</v>
      </c>
      <c r="G99">
        <f t="shared" si="1"/>
        <v>0.30123164103323008</v>
      </c>
      <c r="H99">
        <f t="shared" si="1"/>
        <v>0.20829637259451284</v>
      </c>
      <c r="I99">
        <f t="shared" si="1"/>
        <v>0.13110239435747481</v>
      </c>
      <c r="K99">
        <f t="shared" si="1"/>
        <v>4.3962283581031748E-2</v>
      </c>
      <c r="L99">
        <f t="shared" si="1"/>
        <v>2.5423080356797405E-2</v>
      </c>
      <c r="M99">
        <f t="shared" si="1"/>
        <v>1.5205061761548391E-2</v>
      </c>
      <c r="O99">
        <f t="shared" si="1"/>
        <v>9.486408083219721E-3</v>
      </c>
      <c r="P99">
        <f t="shared" si="1"/>
        <v>6.1806817192149553E-3</v>
      </c>
      <c r="Q99">
        <f t="shared" si="1"/>
        <v>4.1950001028536951E-3</v>
      </c>
      <c r="R99">
        <f t="shared" si="1"/>
        <v>2.9549688591141029E-3</v>
      </c>
      <c r="S99">
        <f t="shared" si="1"/>
        <v>2.1515263648695295E-3</v>
      </c>
      <c r="T99">
        <f t="shared" si="1"/>
        <v>1.613040672165519E-3</v>
      </c>
      <c r="U99">
        <f t="shared" si="1"/>
        <v>1.2409140475313663E-3</v>
      </c>
      <c r="V99">
        <f t="shared" si="1"/>
        <v>4.4808529867598144E-4</v>
      </c>
      <c r="W99">
        <f t="shared" si="1"/>
        <v>2.236667625483209E-4</v>
      </c>
      <c r="X99">
        <f t="shared" si="1"/>
        <v>9.2560208774317422E-5</v>
      </c>
      <c r="Y99">
        <f t="shared" si="1"/>
        <v>5.4183723151704513E-5</v>
      </c>
      <c r="Z99">
        <f t="shared" si="1"/>
        <v>1.835959052270768E-5</v>
      </c>
      <c r="AA99">
        <f t="shared" si="1"/>
        <v>7.6923072718682192E-2</v>
      </c>
    </row>
    <row r="100" spans="3:27">
      <c r="C100" s="5">
        <v>13</v>
      </c>
      <c r="D100">
        <f t="shared" si="2"/>
        <v>0.70000000000001406</v>
      </c>
      <c r="E100">
        <f t="shared" si="2"/>
        <v>0.5000005650829904</v>
      </c>
      <c r="F100">
        <f t="shared" si="2"/>
        <v>0.40004134001348085</v>
      </c>
      <c r="G100">
        <f t="shared" si="1"/>
        <v>0.30080119256211496</v>
      </c>
      <c r="H100">
        <f t="shared" si="1"/>
        <v>0.20640247393713607</v>
      </c>
      <c r="I100">
        <f t="shared" si="1"/>
        <v>0.12695017280017154</v>
      </c>
      <c r="K100">
        <f t="shared" si="1"/>
        <v>3.8664881651229395E-2</v>
      </c>
      <c r="L100">
        <f t="shared" si="1"/>
        <v>2.1108255082952838E-2</v>
      </c>
      <c r="M100">
        <f t="shared" si="1"/>
        <v>1.1946861316544112E-2</v>
      </c>
      <c r="O100">
        <f t="shared" si="1"/>
        <v>7.0870494140137345E-3</v>
      </c>
      <c r="P100">
        <f t="shared" si="1"/>
        <v>4.4131878995529077E-3</v>
      </c>
      <c r="Q100">
        <f t="shared" si="1"/>
        <v>2.8768886545315593E-3</v>
      </c>
      <c r="R100">
        <f t="shared" si="1"/>
        <v>1.9548229362264286E-3</v>
      </c>
      <c r="S100">
        <f t="shared" si="1"/>
        <v>1.3781865433532795E-3</v>
      </c>
      <c r="T100">
        <f t="shared" si="1"/>
        <v>1.0037678972350315E-3</v>
      </c>
      <c r="U100">
        <f t="shared" si="1"/>
        <v>7.5228510394356729E-4</v>
      </c>
      <c r="V100">
        <f t="shared" si="1"/>
        <v>2.4588128585326834E-4</v>
      </c>
      <c r="W100">
        <f t="shared" si="1"/>
        <v>1.1482809634123342E-4</v>
      </c>
      <c r="X100">
        <f t="shared" si="1"/>
        <v>4.3721634982653877E-5</v>
      </c>
      <c r="Y100">
        <f t="shared" si="1"/>
        <v>2.4346134589388341E-5</v>
      </c>
      <c r="Z100">
        <f t="shared" si="1"/>
        <v>7.4644434355560206E-6</v>
      </c>
      <c r="AA100">
        <f t="shared" si="1"/>
        <v>7.1428567066981169E-2</v>
      </c>
    </row>
    <row r="101" spans="3:27">
      <c r="C101" s="5">
        <v>14</v>
      </c>
      <c r="D101">
        <f t="shared" si="2"/>
        <v>0.7000000000000014</v>
      </c>
      <c r="E101">
        <f t="shared" si="2"/>
        <v>0.50000020788226618</v>
      </c>
      <c r="F101">
        <f t="shared" si="2"/>
        <v>0.40002122360332198</v>
      </c>
      <c r="G101">
        <f t="shared" si="1"/>
        <v>0.30052144272620473</v>
      </c>
      <c r="H101">
        <f t="shared" si="1"/>
        <v>0.20495119177675505</v>
      </c>
      <c r="I101">
        <f t="shared" si="1"/>
        <v>0.12345143736240434</v>
      </c>
      <c r="K101">
        <f t="shared" si="1"/>
        <v>3.4157263962405232E-2</v>
      </c>
      <c r="L101">
        <f t="shared" si="1"/>
        <v>1.7582865537271196E-2</v>
      </c>
      <c r="M101">
        <f t="shared" si="1"/>
        <v>9.4076789119244466E-3</v>
      </c>
      <c r="O101">
        <f t="shared" si="1"/>
        <v>5.3024089739289564E-3</v>
      </c>
      <c r="P101">
        <f t="shared" si="1"/>
        <v>3.1542952590144203E-3</v>
      </c>
      <c r="Q101">
        <f t="shared" si="1"/>
        <v>1.9742944913610314E-3</v>
      </c>
      <c r="R101">
        <f t="shared" ref="O101:AA112" si="3">(1-(1/R$86))/(-(1/R$86)+(EXP($C101*(1-(1/R$86)))))</f>
        <v>1.2938118689369128E-3</v>
      </c>
      <c r="S101">
        <f t="shared" si="3"/>
        <v>8.8312028199629918E-4</v>
      </c>
      <c r="T101">
        <f t="shared" si="3"/>
        <v>6.2478724011092064E-4</v>
      </c>
      <c r="U101">
        <f t="shared" si="3"/>
        <v>4.5614895978227408E-4</v>
      </c>
      <c r="V101">
        <f t="shared" si="3"/>
        <v>1.3493253127420981E-4</v>
      </c>
      <c r="W101">
        <f t="shared" si="3"/>
        <v>5.8953063453879856E-5</v>
      </c>
      <c r="X101">
        <f t="shared" si="3"/>
        <v>2.0652479186297133E-5</v>
      </c>
      <c r="Y101">
        <f t="shared" si="3"/>
        <v>1.0939386770008657E-5</v>
      </c>
      <c r="Z101">
        <f t="shared" si="3"/>
        <v>3.0348147340694178E-6</v>
      </c>
      <c r="AA101">
        <f>(1-(1/AA$86))/(-(1/AA$86)+(EXP($C101*(1-(1/AA$86)))))</f>
        <v>6.6666662324461265E-2</v>
      </c>
    </row>
    <row r="102" spans="3:27">
      <c r="C102" s="5">
        <v>15</v>
      </c>
      <c r="D102">
        <f t="shared" si="2"/>
        <v>0.70000000000000007</v>
      </c>
      <c r="E102">
        <f t="shared" si="2"/>
        <v>0.50000007647559186</v>
      </c>
      <c r="F102">
        <f t="shared" si="2"/>
        <v>0.40001089627995723</v>
      </c>
      <c r="G102">
        <f t="shared" si="2"/>
        <v>0.30033948248314157</v>
      </c>
      <c r="H102">
        <f t="shared" si="2"/>
        <v>0.20383499162365348</v>
      </c>
      <c r="I102">
        <f t="shared" si="2"/>
        <v>0.12048019200552607</v>
      </c>
      <c r="K102">
        <f t="shared" si="2"/>
        <v>3.0289943436489972E-2</v>
      </c>
      <c r="L102">
        <f t="shared" si="2"/>
        <v>1.4685373847359776E-2</v>
      </c>
      <c r="M102">
        <f t="shared" si="2"/>
        <v>7.4210121572576438E-3</v>
      </c>
      <c r="O102">
        <f t="shared" si="2"/>
        <v>3.9715559588832895E-3</v>
      </c>
      <c r="P102">
        <f t="shared" si="2"/>
        <v>2.2561167296606226E-3</v>
      </c>
      <c r="Q102">
        <f t="shared" si="2"/>
        <v>1.3555166487406512E-3</v>
      </c>
      <c r="R102">
        <f t="shared" si="2"/>
        <v>8.5659028779306169E-4</v>
      </c>
      <c r="S102">
        <f t="shared" si="2"/>
        <v>5.6601520619740356E-4</v>
      </c>
      <c r="T102">
        <f t="shared" si="3"/>
        <v>3.8895555310350155E-4</v>
      </c>
      <c r="U102">
        <f t="shared" si="3"/>
        <v>2.7661868180861641E-4</v>
      </c>
      <c r="V102">
        <f t="shared" si="3"/>
        <v>7.404953782759013E-5</v>
      </c>
      <c r="W102">
        <f t="shared" si="3"/>
        <v>3.0267077882726513E-5</v>
      </c>
      <c r="X102">
        <f t="shared" si="3"/>
        <v>9.7555049637399226E-6</v>
      </c>
      <c r="Y102">
        <f t="shared" si="3"/>
        <v>4.9153759228852622E-6</v>
      </c>
      <c r="Z102">
        <f t="shared" si="3"/>
        <v>1.2338633469032926E-6</v>
      </c>
      <c r="AA102">
        <f t="shared" si="3"/>
        <v>6.2499995619823452E-2</v>
      </c>
    </row>
    <row r="103" spans="3:27">
      <c r="C103" s="5">
        <v>16</v>
      </c>
      <c r="D103">
        <f t="shared" si="2"/>
        <v>0.70000000000000007</v>
      </c>
      <c r="E103">
        <f t="shared" si="2"/>
        <v>0.50000002813379529</v>
      </c>
      <c r="F103">
        <f t="shared" si="2"/>
        <v>0.4000055942625127</v>
      </c>
      <c r="G103">
        <f t="shared" si="2"/>
        <v>0.30022106495323336</v>
      </c>
      <c r="H103">
        <f t="shared" si="2"/>
        <v>0.20297407996188394</v>
      </c>
      <c r="I103">
        <f t="shared" si="2"/>
        <v>0.11794010305263272</v>
      </c>
      <c r="K103">
        <f t="shared" si="2"/>
        <v>2.6948439135001112E-2</v>
      </c>
      <c r="L103">
        <f t="shared" si="2"/>
        <v>1.2292336861049403E-2</v>
      </c>
      <c r="M103">
        <f t="shared" si="2"/>
        <v>5.8618280022767885E-3</v>
      </c>
      <c r="O103">
        <f t="shared" si="2"/>
        <v>2.9771877479738882E-3</v>
      </c>
      <c r="P103">
        <f t="shared" si="2"/>
        <v>1.6145131905761344E-3</v>
      </c>
      <c r="Q103">
        <f t="shared" si="2"/>
        <v>9.3097435043586164E-4</v>
      </c>
      <c r="R103">
        <f t="shared" si="2"/>
        <v>5.6723976665233361E-4</v>
      </c>
      <c r="S103">
        <f t="shared" si="2"/>
        <v>3.6282573858147343E-4</v>
      </c>
      <c r="T103">
        <f t="shared" si="3"/>
        <v>2.421646394977682E-4</v>
      </c>
      <c r="U103">
        <f t="shared" si="3"/>
        <v>1.6775945246464555E-4</v>
      </c>
      <c r="V103">
        <f t="shared" si="3"/>
        <v>4.0638342847958011E-5</v>
      </c>
      <c r="W103">
        <f t="shared" si="3"/>
        <v>1.55395214993841E-5</v>
      </c>
      <c r="X103">
        <f t="shared" si="3"/>
        <v>4.6081663433843011E-6</v>
      </c>
      <c r="Y103">
        <f t="shared" si="3"/>
        <v>2.2086192771288636E-6</v>
      </c>
      <c r="Z103">
        <f t="shared" si="3"/>
        <v>5.0165136030407737E-7</v>
      </c>
      <c r="AA103">
        <f t="shared" si="3"/>
        <v>5.8823524955506461E-2</v>
      </c>
    </row>
    <row r="104" spans="3:27">
      <c r="C104" s="5">
        <v>17</v>
      </c>
      <c r="D104">
        <f t="shared" si="2"/>
        <v>0.70000000000000007</v>
      </c>
      <c r="E104">
        <f t="shared" si="2"/>
        <v>0.50000001034984454</v>
      </c>
      <c r="F104">
        <f t="shared" si="2"/>
        <v>0.40000287217059671</v>
      </c>
      <c r="G104">
        <f t="shared" si="2"/>
        <v>0.30014397336541648</v>
      </c>
      <c r="H104">
        <f t="shared" si="2"/>
        <v>0.20230862200486782</v>
      </c>
      <c r="I104">
        <f t="shared" si="2"/>
        <v>0.11575625311315525</v>
      </c>
      <c r="K104">
        <f t="shared" si="2"/>
        <v>2.4043586357557604E-2</v>
      </c>
      <c r="L104">
        <f t="shared" si="2"/>
        <v>1.030797767070483E-2</v>
      </c>
      <c r="M104">
        <f t="shared" si="2"/>
        <v>4.6351739224211692E-3</v>
      </c>
      <c r="O104">
        <f t="shared" si="2"/>
        <v>2.2331582123541437E-3</v>
      </c>
      <c r="P104">
        <f t="shared" si="2"/>
        <v>1.1557913243637106E-3</v>
      </c>
      <c r="Q104">
        <f t="shared" si="2"/>
        <v>6.3953837982849736E-4</v>
      </c>
      <c r="R104">
        <f t="shared" si="2"/>
        <v>3.7568232577989271E-4</v>
      </c>
      <c r="S104">
        <f t="shared" si="2"/>
        <v>2.325988957267468E-4</v>
      </c>
      <c r="T104">
        <f t="shared" si="3"/>
        <v>1.5078154963823318E-4</v>
      </c>
      <c r="U104">
        <f t="shared" si="3"/>
        <v>1.0174453540265914E-4</v>
      </c>
      <c r="V104">
        <f t="shared" si="3"/>
        <v>2.2302522807228124E-5</v>
      </c>
      <c r="W104">
        <f t="shared" si="3"/>
        <v>7.9782261966170032E-6</v>
      </c>
      <c r="X104">
        <f t="shared" si="3"/>
        <v>2.1767418858884029E-6</v>
      </c>
      <c r="Y104">
        <f t="shared" si="3"/>
        <v>9.9239631017791692E-7</v>
      </c>
      <c r="Z104">
        <f t="shared" si="3"/>
        <v>2.0395621612092911E-7</v>
      </c>
      <c r="AA104">
        <f t="shared" si="3"/>
        <v>5.555555106669114E-2</v>
      </c>
    </row>
    <row r="105" spans="3:27">
      <c r="C105" s="5">
        <v>18</v>
      </c>
      <c r="D105">
        <f t="shared" si="2"/>
        <v>0.70000000000000007</v>
      </c>
      <c r="E105">
        <f t="shared" si="2"/>
        <v>0.50000000380749499</v>
      </c>
      <c r="F105">
        <f t="shared" si="2"/>
        <v>0.40000147461640106</v>
      </c>
      <c r="G105">
        <f t="shared" si="2"/>
        <v>0.30009377418708932</v>
      </c>
      <c r="H105">
        <f t="shared" si="2"/>
        <v>0.20179337754607968</v>
      </c>
      <c r="I105">
        <f t="shared" si="2"/>
        <v>0.11386950561497404</v>
      </c>
      <c r="K105">
        <f t="shared" si="2"/>
        <v>2.1504898925398856E-2</v>
      </c>
      <c r="L105">
        <f t="shared" si="2"/>
        <v>8.6570176701485733E-3</v>
      </c>
      <c r="M105">
        <f t="shared" si="2"/>
        <v>3.6682897126382864E-3</v>
      </c>
      <c r="O105">
        <f t="shared" si="3"/>
        <v>1.6758424966656345E-3</v>
      </c>
      <c r="P105">
        <f t="shared" si="3"/>
        <v>8.2761836610640899E-4</v>
      </c>
      <c r="Q105">
        <f t="shared" si="3"/>
        <v>4.3940141164559209E-4</v>
      </c>
      <c r="R105">
        <f t="shared" si="3"/>
        <v>2.4883700291403367E-4</v>
      </c>
      <c r="S105">
        <f t="shared" si="3"/>
        <v>1.4912229293237523E-4</v>
      </c>
      <c r="T105">
        <f t="shared" si="3"/>
        <v>9.3886319122357895E-5</v>
      </c>
      <c r="U105">
        <f t="shared" si="3"/>
        <v>6.1708709773231548E-5</v>
      </c>
      <c r="V105">
        <f t="shared" si="3"/>
        <v>1.2239801921055591E-5</v>
      </c>
      <c r="W105">
        <f t="shared" si="3"/>
        <v>4.0961499580905247E-6</v>
      </c>
      <c r="X105">
        <f t="shared" si="3"/>
        <v>1.0282196671998371E-6</v>
      </c>
      <c r="Y105">
        <f t="shared" si="3"/>
        <v>4.4591234512501707E-7</v>
      </c>
      <c r="Z105">
        <f t="shared" si="3"/>
        <v>8.2922408275109185E-8</v>
      </c>
      <c r="AA105">
        <f t="shared" si="3"/>
        <v>5.2631574457270069E-2</v>
      </c>
    </row>
    <row r="106" spans="3:27">
      <c r="C106" s="5">
        <v>19</v>
      </c>
      <c r="D106">
        <f t="shared" si="2"/>
        <v>0.70000000000000007</v>
      </c>
      <c r="E106">
        <f t="shared" si="2"/>
        <v>0.50000000140069911</v>
      </c>
      <c r="F106">
        <f t="shared" si="2"/>
        <v>0.40000075709194621</v>
      </c>
      <c r="G106">
        <f t="shared" si="2"/>
        <v>0.30006108151301986</v>
      </c>
      <c r="H106">
        <f t="shared" si="2"/>
        <v>0.20139391904265519</v>
      </c>
      <c r="I106">
        <f t="shared" si="2"/>
        <v>0.11223256372278771</v>
      </c>
      <c r="K106">
        <f t="shared" si="2"/>
        <v>1.927591790851102E-2</v>
      </c>
      <c r="L106">
        <f t="shared" si="2"/>
        <v>7.279633704588599E-3</v>
      </c>
      <c r="M106">
        <f t="shared" si="2"/>
        <v>2.9050181432508479E-3</v>
      </c>
      <c r="O106">
        <f t="shared" si="3"/>
        <v>1.2580476883077365E-3</v>
      </c>
      <c r="P106">
        <f t="shared" si="3"/>
        <v>5.9273635600718582E-4</v>
      </c>
      <c r="Q106">
        <f t="shared" si="3"/>
        <v>3.0192673530331606E-4</v>
      </c>
      <c r="R106">
        <f t="shared" si="3"/>
        <v>1.6482979476564725E-4</v>
      </c>
      <c r="S106">
        <f t="shared" si="3"/>
        <v>9.5607894971505035E-5</v>
      </c>
      <c r="T106">
        <f t="shared" si="3"/>
        <v>5.8461072814502279E-5</v>
      </c>
      <c r="U106">
        <f t="shared" si="3"/>
        <v>3.7427315695384086E-5</v>
      </c>
      <c r="V106">
        <f t="shared" si="3"/>
        <v>6.7173209870206804E-6</v>
      </c>
      <c r="W106">
        <f t="shared" si="3"/>
        <v>2.1030314148150594E-6</v>
      </c>
      <c r="X106">
        <f t="shared" si="3"/>
        <v>4.85696491821847E-7</v>
      </c>
      <c r="Y106">
        <f t="shared" si="3"/>
        <v>2.0036131982237351E-7</v>
      </c>
      <c r="Z106">
        <f t="shared" si="3"/>
        <v>3.3713735132947868E-8</v>
      </c>
      <c r="AA106">
        <f t="shared" si="3"/>
        <v>4.9999995475841504E-2</v>
      </c>
    </row>
    <row r="107" spans="3:27">
      <c r="C107" s="5">
        <v>20</v>
      </c>
      <c r="D107">
        <f t="shared" si="2"/>
        <v>0.70000000000000007</v>
      </c>
      <c r="E107">
        <f t="shared" si="2"/>
        <v>0.50000000051528848</v>
      </c>
      <c r="F107">
        <f t="shared" si="2"/>
        <v>0.40000038870360788</v>
      </c>
      <c r="G107">
        <f t="shared" si="2"/>
        <v>0.30003978805956477</v>
      </c>
      <c r="H107">
        <f t="shared" si="2"/>
        <v>0.20108391420502567</v>
      </c>
      <c r="I107">
        <f t="shared" si="2"/>
        <v>0.11080715733977405</v>
      </c>
      <c r="K107">
        <f t="shared" si="2"/>
        <v>1.7310886121367827E-2</v>
      </c>
      <c r="L107">
        <f t="shared" si="2"/>
        <v>6.1278358712968167E-3</v>
      </c>
      <c r="M107">
        <f t="shared" si="2"/>
        <v>2.3017664856896914E-3</v>
      </c>
      <c r="O107">
        <f t="shared" si="3"/>
        <v>9.4465589663433414E-4</v>
      </c>
      <c r="P107">
        <f t="shared" si="3"/>
        <v>4.2457148312694389E-4</v>
      </c>
      <c r="Q107">
        <f t="shared" si="3"/>
        <v>2.0747835945403631E-4</v>
      </c>
      <c r="R107">
        <f t="shared" si="3"/>
        <v>1.0918778692446584E-4</v>
      </c>
      <c r="S107">
        <f t="shared" si="3"/>
        <v>6.1299278569426299E-5</v>
      </c>
      <c r="T107">
        <f t="shared" si="3"/>
        <v>3.640304382149338E-5</v>
      </c>
      <c r="U107">
        <f t="shared" si="3"/>
        <v>2.2700480181345328E-5</v>
      </c>
      <c r="V107">
        <f t="shared" si="3"/>
        <v>3.6865364723420996E-6</v>
      </c>
      <c r="W107">
        <f t="shared" si="3"/>
        <v>1.0797317777851127E-6</v>
      </c>
      <c r="X107">
        <f t="shared" si="3"/>
        <v>2.2942675792191376E-7</v>
      </c>
      <c r="Y107">
        <f t="shared" si="3"/>
        <v>9.0028141801673829E-8</v>
      </c>
      <c r="Z107">
        <f t="shared" si="3"/>
        <v>1.3706981791117072E-8</v>
      </c>
      <c r="AA107">
        <f t="shared" si="3"/>
        <v>4.7619043087525424E-2</v>
      </c>
    </row>
    <row r="108" spans="3:27">
      <c r="C108" s="5">
        <v>21</v>
      </c>
      <c r="D108">
        <f t="shared" si="2"/>
        <v>0.70000000000000007</v>
      </c>
      <c r="E108">
        <f t="shared" si="2"/>
        <v>0.50000000018956403</v>
      </c>
      <c r="F108">
        <f t="shared" si="2"/>
        <v>0.40000019956699223</v>
      </c>
      <c r="G108">
        <f t="shared" si="2"/>
        <v>0.30002591829785868</v>
      </c>
      <c r="H108">
        <f t="shared" si="2"/>
        <v>0.20084314246836171</v>
      </c>
      <c r="I108">
        <f t="shared" si="2"/>
        <v>0.10956199832243488</v>
      </c>
      <c r="K108">
        <f t="shared" si="2"/>
        <v>1.5572327434012512E-2</v>
      </c>
      <c r="L108">
        <f t="shared" si="2"/>
        <v>5.1628168708773353E-3</v>
      </c>
      <c r="M108">
        <f t="shared" si="2"/>
        <v>1.824539713760431E-3</v>
      </c>
      <c r="O108">
        <f t="shared" si="3"/>
        <v>7.0947105255882528E-4</v>
      </c>
      <c r="P108">
        <f t="shared" si="3"/>
        <v>3.0414555174719976E-4</v>
      </c>
      <c r="Q108">
        <f t="shared" si="3"/>
        <v>1.4258223397355576E-4</v>
      </c>
      <c r="R108">
        <f t="shared" si="3"/>
        <v>7.2330931843318905E-5</v>
      </c>
      <c r="S108">
        <f t="shared" si="3"/>
        <v>3.9302814643028481E-5</v>
      </c>
      <c r="T108">
        <f t="shared" si="3"/>
        <v>2.2667970148312134E-5</v>
      </c>
      <c r="U108">
        <f t="shared" si="3"/>
        <v>1.3768414241494274E-5</v>
      </c>
      <c r="V108">
        <f t="shared" si="3"/>
        <v>2.023211869404009E-6</v>
      </c>
      <c r="W108">
        <f t="shared" si="3"/>
        <v>5.543526330557559E-7</v>
      </c>
      <c r="X108">
        <f t="shared" si="3"/>
        <v>1.0837352237313333E-7</v>
      </c>
      <c r="Y108">
        <f t="shared" si="3"/>
        <v>4.0452251195780318E-8</v>
      </c>
      <c r="Z108">
        <f t="shared" si="3"/>
        <v>5.5728429178483466E-9</v>
      </c>
      <c r="AA108">
        <f t="shared" si="3"/>
        <v>4.5454540889785879E-2</v>
      </c>
    </row>
    <row r="109" spans="3:27">
      <c r="C109" s="5">
        <v>22</v>
      </c>
      <c r="D109">
        <f t="shared" si="2"/>
        <v>0.70000000000000007</v>
      </c>
      <c r="E109">
        <f t="shared" si="2"/>
        <v>0.50000000006973666</v>
      </c>
      <c r="F109">
        <f t="shared" si="2"/>
        <v>0.40000010246108531</v>
      </c>
      <c r="G109">
        <f t="shared" si="2"/>
        <v>0.30001688368309992</v>
      </c>
      <c r="H109">
        <f t="shared" si="2"/>
        <v>0.20065602826019954</v>
      </c>
      <c r="I109">
        <f t="shared" si="2"/>
        <v>0.10847126951111133</v>
      </c>
      <c r="K109">
        <f t="shared" si="2"/>
        <v>1.4029256060145465E-2</v>
      </c>
      <c r="L109">
        <f t="shared" si="2"/>
        <v>4.3529795607422017E-3</v>
      </c>
      <c r="M109">
        <f t="shared" si="2"/>
        <v>1.4467302015246908E-3</v>
      </c>
      <c r="O109">
        <f t="shared" si="3"/>
        <v>5.3291647695350233E-4</v>
      </c>
      <c r="P109">
        <f t="shared" si="3"/>
        <v>2.1789223931689006E-4</v>
      </c>
      <c r="Q109">
        <f t="shared" si="3"/>
        <v>9.798795910864386E-5</v>
      </c>
      <c r="R109">
        <f t="shared" si="3"/>
        <v>4.7916134402670647E-5</v>
      </c>
      <c r="S109">
        <f t="shared" si="3"/>
        <v>2.5199749731067777E-5</v>
      </c>
      <c r="T109">
        <f t="shared" si="3"/>
        <v>1.4115298484474023E-5</v>
      </c>
      <c r="U109">
        <f t="shared" si="3"/>
        <v>8.3509201324075174E-6</v>
      </c>
      <c r="V109">
        <f t="shared" si="3"/>
        <v>1.1103615404837035E-6</v>
      </c>
      <c r="W109">
        <f t="shared" si="3"/>
        <v>2.8461409340592855E-7</v>
      </c>
      <c r="X109">
        <f t="shared" si="3"/>
        <v>5.1192026196052692E-8</v>
      </c>
      <c r="Y109">
        <f t="shared" si="3"/>
        <v>1.8176368024785933E-8</v>
      </c>
      <c r="Z109">
        <f t="shared" si="3"/>
        <v>2.2657488480648523E-9</v>
      </c>
      <c r="AA109">
        <f t="shared" si="3"/>
        <v>4.3478256294355422E-2</v>
      </c>
    </row>
    <row r="110" spans="3:27">
      <c r="C110" s="5">
        <v>23</v>
      </c>
      <c r="D110">
        <f t="shared" si="2"/>
        <v>0.70000000000000007</v>
      </c>
      <c r="E110">
        <f t="shared" si="2"/>
        <v>0.5000000000256547</v>
      </c>
      <c r="F110">
        <f t="shared" si="2"/>
        <v>0.40000005260526872</v>
      </c>
      <c r="G110">
        <f t="shared" si="2"/>
        <v>0.30001099847485313</v>
      </c>
      <c r="H110">
        <f t="shared" si="2"/>
        <v>0.20051054488941739</v>
      </c>
      <c r="I110">
        <f t="shared" si="2"/>
        <v>0.10751349149692356</v>
      </c>
      <c r="K110">
        <f t="shared" si="2"/>
        <v>1.2655832416261423E-2</v>
      </c>
      <c r="L110">
        <f t="shared" si="2"/>
        <v>3.6724468651394022E-3</v>
      </c>
      <c r="M110">
        <f t="shared" si="2"/>
        <v>1.1474515558294758E-3</v>
      </c>
      <c r="O110">
        <f t="shared" si="3"/>
        <v>4.0034207642773533E-4</v>
      </c>
      <c r="P110">
        <f t="shared" si="3"/>
        <v>1.5610732766748261E-4</v>
      </c>
      <c r="Q110">
        <f t="shared" si="3"/>
        <v>6.7342634570498233E-5</v>
      </c>
      <c r="R110">
        <f t="shared" si="3"/>
        <v>3.1742753828979512E-5</v>
      </c>
      <c r="S110">
        <f t="shared" si="3"/>
        <v>1.6157402698539125E-5</v>
      </c>
      <c r="T110">
        <f t="shared" si="3"/>
        <v>8.7895989083104337E-6</v>
      </c>
      <c r="U110">
        <f t="shared" si="3"/>
        <v>5.0650724541443779E-6</v>
      </c>
      <c r="V110">
        <f t="shared" si="3"/>
        <v>6.093791301633442E-7</v>
      </c>
      <c r="W110">
        <f t="shared" si="3"/>
        <v>1.4612573775418887E-7</v>
      </c>
      <c r="X110">
        <f t="shared" si="3"/>
        <v>2.4181400724338877E-8</v>
      </c>
      <c r="Y110">
        <f t="shared" si="3"/>
        <v>8.1671685955537425E-9</v>
      </c>
      <c r="Z110">
        <f t="shared" si="3"/>
        <v>9.2118473807776144E-10</v>
      </c>
      <c r="AA110">
        <f t="shared" si="3"/>
        <v>4.166666206001253E-2</v>
      </c>
    </row>
    <row r="111" spans="3:27">
      <c r="C111" s="5">
        <v>24</v>
      </c>
      <c r="D111">
        <f t="shared" si="2"/>
        <v>0.70000000000000007</v>
      </c>
      <c r="E111">
        <f t="shared" si="2"/>
        <v>0.50000000000943778</v>
      </c>
      <c r="F111">
        <f t="shared" si="2"/>
        <v>0.40000002700844378</v>
      </c>
      <c r="G111">
        <f t="shared" si="2"/>
        <v>0.30000716474453576</v>
      </c>
      <c r="H111">
        <f t="shared" si="2"/>
        <v>0.20039738837009649</v>
      </c>
      <c r="I111">
        <f t="shared" si="2"/>
        <v>0.10667066111034844</v>
      </c>
      <c r="K111">
        <f t="shared" si="2"/>
        <v>1.1430340726367118E-2</v>
      </c>
      <c r="L111">
        <f t="shared" si="2"/>
        <v>3.0999206711189802E-3</v>
      </c>
      <c r="M111">
        <f t="shared" si="2"/>
        <v>9.1027030243941653E-4</v>
      </c>
      <c r="O111">
        <f t="shared" si="3"/>
        <v>3.0077316701177328E-4</v>
      </c>
      <c r="P111">
        <f t="shared" si="3"/>
        <v>1.1184588937815121E-4</v>
      </c>
      <c r="Q111">
        <f t="shared" si="3"/>
        <v>4.628224633435034E-5</v>
      </c>
      <c r="R111">
        <f t="shared" si="3"/>
        <v>2.1028622002026761E-5</v>
      </c>
      <c r="S111">
        <f t="shared" si="3"/>
        <v>1.0359734661362581E-5</v>
      </c>
      <c r="T111">
        <f t="shared" si="3"/>
        <v>5.4732970428944666E-6</v>
      </c>
      <c r="U111">
        <f t="shared" si="3"/>
        <v>3.0721156145294598E-6</v>
      </c>
      <c r="V111">
        <f t="shared" si="3"/>
        <v>3.3443429612585864E-7</v>
      </c>
      <c r="W111">
        <f t="shared" si="3"/>
        <v>7.5023452627098548E-8</v>
      </c>
      <c r="X111">
        <f t="shared" si="3"/>
        <v>1.1422484852025525E-8</v>
      </c>
      <c r="Y111">
        <f t="shared" si="3"/>
        <v>3.6697454006847639E-9</v>
      </c>
      <c r="Z111">
        <f t="shared" si="3"/>
        <v>3.7452576549575886E-10</v>
      </c>
      <c r="AA111">
        <f t="shared" si="3"/>
        <v>3.9999995381472669E-2</v>
      </c>
    </row>
    <row r="112" spans="3:27" ht="15.75" thickBot="1">
      <c r="C112" s="6">
        <v>25</v>
      </c>
      <c r="D112">
        <f t="shared" si="2"/>
        <v>0.70000000000000007</v>
      </c>
      <c r="E112">
        <f t="shared" si="2"/>
        <v>0.500000000003472</v>
      </c>
      <c r="F112">
        <f t="shared" si="2"/>
        <v>0.40000001386659695</v>
      </c>
      <c r="G112">
        <f t="shared" si="2"/>
        <v>0.30000466735557446</v>
      </c>
      <c r="H112">
        <f t="shared" si="2"/>
        <v>0.20030935041122114</v>
      </c>
      <c r="I112">
        <f t="shared" si="2"/>
        <v>0.10592758831555636</v>
      </c>
      <c r="K112">
        <f t="shared" si="2"/>
        <v>1.0334401887191376E-2</v>
      </c>
      <c r="L112">
        <f t="shared" si="2"/>
        <v>2.6177972205509844E-3</v>
      </c>
      <c r="M112">
        <f t="shared" si="2"/>
        <v>7.2223261521726955E-4</v>
      </c>
      <c r="O112">
        <f t="shared" si="3"/>
        <v>2.2598197558063057E-4</v>
      </c>
      <c r="P112">
        <f t="shared" si="3"/>
        <v>8.013600030546188E-5</v>
      </c>
      <c r="Q112">
        <f t="shared" si="3"/>
        <v>3.1808524431743492E-5</v>
      </c>
      <c r="R112">
        <f t="shared" si="3"/>
        <v>1.3930903100098261E-5</v>
      </c>
      <c r="S112">
        <f t="shared" si="3"/>
        <v>6.6424278295320555E-6</v>
      </c>
      <c r="T112">
        <f t="shared" si="3"/>
        <v>3.408235401859543E-6</v>
      </c>
      <c r="U112">
        <f t="shared" si="3"/>
        <v>1.8633300580317711E-6</v>
      </c>
      <c r="V112">
        <f t="shared" si="3"/>
        <v>1.8354141475939334E-7</v>
      </c>
      <c r="W112">
        <f t="shared" si="3"/>
        <v>3.8518324204624855E-8</v>
      </c>
      <c r="X112">
        <f t="shared" si="3"/>
        <v>5.3955997824482033E-9</v>
      </c>
      <c r="Y112">
        <f t="shared" si="3"/>
        <v>1.6489228986305831E-9</v>
      </c>
      <c r="Z112">
        <f t="shared" si="3"/>
        <v>1.5227081303793802E-10</v>
      </c>
      <c r="AA112">
        <f t="shared" si="3"/>
        <v>3.8461533846558614E-2</v>
      </c>
    </row>
    <row r="113" spans="3:7" ht="15.75" thickBot="1"/>
    <row r="114" spans="3:7" ht="15.75" thickBot="1">
      <c r="C114" s="51" t="s">
        <v>35</v>
      </c>
      <c r="D114" s="52"/>
      <c r="F114" s="51" t="s">
        <v>35</v>
      </c>
      <c r="G114" s="52"/>
    </row>
    <row r="115" spans="3:7" ht="15.75" thickBot="1"/>
    <row r="116" spans="3:7" ht="15.75" thickBot="1">
      <c r="C116" s="24" t="s">
        <v>1</v>
      </c>
      <c r="D116" s="24" t="s">
        <v>36</v>
      </c>
      <c r="F116" s="24" t="s">
        <v>36</v>
      </c>
      <c r="G116" s="24" t="s">
        <v>1</v>
      </c>
    </row>
    <row r="117" spans="3:7">
      <c r="C117" s="5">
        <v>1</v>
      </c>
      <c r="D117" s="23">
        <v>1.0000000000000001E-5</v>
      </c>
      <c r="F117" s="5">
        <v>2.0000000000000001E-4</v>
      </c>
      <c r="G117" s="5">
        <v>1</v>
      </c>
    </row>
    <row r="118" spans="3:7">
      <c r="C118" s="5">
        <v>1</v>
      </c>
      <c r="D118" s="5">
        <v>1</v>
      </c>
      <c r="F118" s="5">
        <v>2.0000000000000001E-4</v>
      </c>
      <c r="G118" s="5">
        <v>50</v>
      </c>
    </row>
    <row r="119" spans="3:7">
      <c r="C119" s="5">
        <f>+C117+1</f>
        <v>2</v>
      </c>
      <c r="D119" s="5">
        <f>+D117</f>
        <v>1.0000000000000001E-5</v>
      </c>
      <c r="F119" s="5">
        <f>+F117+0.0001</f>
        <v>3.0000000000000003E-4</v>
      </c>
      <c r="G119" s="5">
        <f>+G117</f>
        <v>1</v>
      </c>
    </row>
    <row r="120" spans="3:7">
      <c r="C120" s="5">
        <f>+C118+1</f>
        <v>2</v>
      </c>
      <c r="D120" s="5">
        <f>+D118</f>
        <v>1</v>
      </c>
      <c r="F120" s="5">
        <f>+F118+0.0001</f>
        <v>3.0000000000000003E-4</v>
      </c>
      <c r="G120" s="5">
        <f>+G118</f>
        <v>50</v>
      </c>
    </row>
    <row r="121" spans="3:7">
      <c r="C121" s="5">
        <f t="shared" ref="C121:C154" si="4">+C119+1</f>
        <v>3</v>
      </c>
      <c r="D121" s="5">
        <f t="shared" ref="D121:D166" si="5">+D119</f>
        <v>1.0000000000000001E-5</v>
      </c>
      <c r="F121" s="5">
        <f t="shared" ref="F121:F130" si="6">+F119+0.0001</f>
        <v>4.0000000000000002E-4</v>
      </c>
      <c r="G121" s="5">
        <f t="shared" ref="G121:G130" si="7">+G119</f>
        <v>1</v>
      </c>
    </row>
    <row r="122" spans="3:7">
      <c r="C122" s="5">
        <f t="shared" si="4"/>
        <v>3</v>
      </c>
      <c r="D122" s="5">
        <f t="shared" si="5"/>
        <v>1</v>
      </c>
      <c r="F122" s="5">
        <f t="shared" si="6"/>
        <v>4.0000000000000002E-4</v>
      </c>
      <c r="G122" s="5">
        <f t="shared" si="7"/>
        <v>50</v>
      </c>
    </row>
    <row r="123" spans="3:7">
      <c r="C123" s="5">
        <f t="shared" si="4"/>
        <v>4</v>
      </c>
      <c r="D123" s="5">
        <f t="shared" si="5"/>
        <v>1.0000000000000001E-5</v>
      </c>
      <c r="F123" s="5">
        <f t="shared" si="6"/>
        <v>5.0000000000000001E-4</v>
      </c>
      <c r="G123" s="5">
        <f t="shared" si="7"/>
        <v>1</v>
      </c>
    </row>
    <row r="124" spans="3:7">
      <c r="C124" s="5">
        <f t="shared" si="4"/>
        <v>4</v>
      </c>
      <c r="D124" s="5">
        <f t="shared" si="5"/>
        <v>1</v>
      </c>
      <c r="F124" s="5">
        <f t="shared" si="6"/>
        <v>5.0000000000000001E-4</v>
      </c>
      <c r="G124" s="5">
        <f t="shared" si="7"/>
        <v>50</v>
      </c>
    </row>
    <row r="125" spans="3:7">
      <c r="C125" s="5">
        <f t="shared" si="4"/>
        <v>5</v>
      </c>
      <c r="D125" s="5">
        <f t="shared" si="5"/>
        <v>1.0000000000000001E-5</v>
      </c>
      <c r="F125" s="5">
        <f t="shared" si="6"/>
        <v>6.0000000000000006E-4</v>
      </c>
      <c r="G125" s="5">
        <f t="shared" si="7"/>
        <v>1</v>
      </c>
    </row>
    <row r="126" spans="3:7">
      <c r="C126" s="5">
        <f t="shared" si="4"/>
        <v>5</v>
      </c>
      <c r="D126" s="5">
        <f t="shared" si="5"/>
        <v>1</v>
      </c>
      <c r="F126" s="5">
        <f t="shared" si="6"/>
        <v>6.0000000000000006E-4</v>
      </c>
      <c r="G126" s="5">
        <f t="shared" si="7"/>
        <v>50</v>
      </c>
    </row>
    <row r="127" spans="3:7">
      <c r="C127" s="5">
        <f t="shared" si="4"/>
        <v>6</v>
      </c>
      <c r="D127" s="5">
        <f t="shared" si="5"/>
        <v>1.0000000000000001E-5</v>
      </c>
      <c r="F127" s="5">
        <f t="shared" si="6"/>
        <v>7.000000000000001E-4</v>
      </c>
      <c r="G127" s="5">
        <f t="shared" si="7"/>
        <v>1</v>
      </c>
    </row>
    <row r="128" spans="3:7">
      <c r="C128" s="5">
        <f t="shared" si="4"/>
        <v>6</v>
      </c>
      <c r="D128" s="5">
        <f t="shared" si="5"/>
        <v>1</v>
      </c>
      <c r="F128" s="5">
        <f t="shared" si="6"/>
        <v>7.000000000000001E-4</v>
      </c>
      <c r="G128" s="5">
        <f t="shared" si="7"/>
        <v>50</v>
      </c>
    </row>
    <row r="129" spans="3:7">
      <c r="C129" s="5">
        <f t="shared" si="4"/>
        <v>7</v>
      </c>
      <c r="D129" s="5">
        <f t="shared" si="5"/>
        <v>1.0000000000000001E-5</v>
      </c>
      <c r="F129" s="5">
        <f t="shared" si="6"/>
        <v>8.0000000000000015E-4</v>
      </c>
      <c r="G129" s="5">
        <f t="shared" si="7"/>
        <v>1</v>
      </c>
    </row>
    <row r="130" spans="3:7">
      <c r="C130" s="5">
        <f t="shared" si="4"/>
        <v>7</v>
      </c>
      <c r="D130" s="5">
        <f t="shared" si="5"/>
        <v>1</v>
      </c>
      <c r="F130" s="5">
        <f t="shared" si="6"/>
        <v>8.0000000000000015E-4</v>
      </c>
      <c r="G130" s="5">
        <f t="shared" si="7"/>
        <v>50</v>
      </c>
    </row>
    <row r="131" spans="3:7">
      <c r="C131" s="5">
        <f t="shared" si="4"/>
        <v>8</v>
      </c>
      <c r="D131" s="5">
        <f t="shared" si="5"/>
        <v>1.0000000000000001E-5</v>
      </c>
      <c r="F131" s="5">
        <f>+F129+0.0001</f>
        <v>9.0000000000000019E-4</v>
      </c>
      <c r="G131" s="5">
        <f>+G129</f>
        <v>1</v>
      </c>
    </row>
    <row r="132" spans="3:7" ht="15.75" thickBot="1">
      <c r="C132" s="5">
        <f t="shared" si="4"/>
        <v>8</v>
      </c>
      <c r="D132" s="5">
        <f t="shared" si="5"/>
        <v>1</v>
      </c>
      <c r="F132" s="5">
        <f>+F130+0.0001</f>
        <v>9.0000000000000019E-4</v>
      </c>
      <c r="G132" s="5">
        <f>+G130</f>
        <v>50</v>
      </c>
    </row>
    <row r="133" spans="3:7">
      <c r="C133" s="5">
        <f t="shared" si="4"/>
        <v>9</v>
      </c>
      <c r="D133" s="5">
        <f t="shared" si="5"/>
        <v>1.0000000000000001E-5</v>
      </c>
      <c r="F133" s="24" t="s">
        <v>36</v>
      </c>
      <c r="G133" s="24" t="s">
        <v>1</v>
      </c>
    </row>
    <row r="134" spans="3:7">
      <c r="C134" s="5">
        <f t="shared" si="4"/>
        <v>9</v>
      </c>
      <c r="D134" s="5">
        <f t="shared" si="5"/>
        <v>1</v>
      </c>
      <c r="F134" s="5">
        <v>1E-3</v>
      </c>
      <c r="G134" s="5">
        <v>1</v>
      </c>
    </row>
    <row r="135" spans="3:7">
      <c r="C135" s="5">
        <f t="shared" si="4"/>
        <v>10</v>
      </c>
      <c r="D135" s="5">
        <f t="shared" si="5"/>
        <v>1.0000000000000001E-5</v>
      </c>
      <c r="F135" s="5">
        <v>1E-3</v>
      </c>
      <c r="G135" s="5">
        <v>50</v>
      </c>
    </row>
    <row r="136" spans="3:7">
      <c r="C136" s="5">
        <f t="shared" si="4"/>
        <v>10</v>
      </c>
      <c r="D136" s="5">
        <f t="shared" si="5"/>
        <v>1</v>
      </c>
      <c r="F136" s="5">
        <f>+F134+0.001</f>
        <v>2E-3</v>
      </c>
      <c r="G136" s="5">
        <f>+G134</f>
        <v>1</v>
      </c>
    </row>
    <row r="137" spans="3:7">
      <c r="C137" s="5">
        <f t="shared" si="4"/>
        <v>11</v>
      </c>
      <c r="D137" s="5">
        <f t="shared" si="5"/>
        <v>1.0000000000000001E-5</v>
      </c>
      <c r="F137" s="5">
        <f t="shared" ref="F137:F150" si="8">+F135+0.001</f>
        <v>2E-3</v>
      </c>
      <c r="G137" s="5">
        <f t="shared" ref="G137:G150" si="9">+G135</f>
        <v>50</v>
      </c>
    </row>
    <row r="138" spans="3:7">
      <c r="C138" s="5">
        <f t="shared" si="4"/>
        <v>11</v>
      </c>
      <c r="D138" s="5">
        <f t="shared" si="5"/>
        <v>1</v>
      </c>
      <c r="F138" s="5">
        <f t="shared" si="8"/>
        <v>3.0000000000000001E-3</v>
      </c>
      <c r="G138" s="5">
        <f t="shared" si="9"/>
        <v>1</v>
      </c>
    </row>
    <row r="139" spans="3:7">
      <c r="C139" s="5">
        <f t="shared" si="4"/>
        <v>12</v>
      </c>
      <c r="D139" s="5">
        <f t="shared" si="5"/>
        <v>1.0000000000000001E-5</v>
      </c>
      <c r="F139" s="5">
        <f t="shared" si="8"/>
        <v>3.0000000000000001E-3</v>
      </c>
      <c r="G139" s="5">
        <f t="shared" si="9"/>
        <v>50</v>
      </c>
    </row>
    <row r="140" spans="3:7">
      <c r="C140" s="5">
        <f t="shared" si="4"/>
        <v>12</v>
      </c>
      <c r="D140" s="5">
        <f t="shared" si="5"/>
        <v>1</v>
      </c>
      <c r="F140" s="5">
        <f t="shared" si="8"/>
        <v>4.0000000000000001E-3</v>
      </c>
      <c r="G140" s="5">
        <f t="shared" si="9"/>
        <v>1</v>
      </c>
    </row>
    <row r="141" spans="3:7">
      <c r="C141" s="5">
        <f t="shared" si="4"/>
        <v>13</v>
      </c>
      <c r="D141" s="5">
        <f t="shared" si="5"/>
        <v>1.0000000000000001E-5</v>
      </c>
      <c r="F141" s="5">
        <f t="shared" si="8"/>
        <v>4.0000000000000001E-3</v>
      </c>
      <c r="G141" s="5">
        <f t="shared" si="9"/>
        <v>50</v>
      </c>
    </row>
    <row r="142" spans="3:7">
      <c r="C142" s="5">
        <f t="shared" si="4"/>
        <v>13</v>
      </c>
      <c r="D142" s="5">
        <f t="shared" si="5"/>
        <v>1</v>
      </c>
      <c r="F142" s="5">
        <f t="shared" si="8"/>
        <v>5.0000000000000001E-3</v>
      </c>
      <c r="G142" s="5">
        <f t="shared" si="9"/>
        <v>1</v>
      </c>
    </row>
    <row r="143" spans="3:7">
      <c r="C143" s="5">
        <f t="shared" si="4"/>
        <v>14</v>
      </c>
      <c r="D143" s="5">
        <f t="shared" si="5"/>
        <v>1.0000000000000001E-5</v>
      </c>
      <c r="F143" s="5">
        <f t="shared" si="8"/>
        <v>5.0000000000000001E-3</v>
      </c>
      <c r="G143" s="5">
        <f t="shared" si="9"/>
        <v>50</v>
      </c>
    </row>
    <row r="144" spans="3:7">
      <c r="C144" s="5">
        <f t="shared" si="4"/>
        <v>14</v>
      </c>
      <c r="D144" s="5">
        <f t="shared" si="5"/>
        <v>1</v>
      </c>
      <c r="F144" s="5">
        <f t="shared" si="8"/>
        <v>6.0000000000000001E-3</v>
      </c>
      <c r="G144" s="5">
        <f t="shared" si="9"/>
        <v>1</v>
      </c>
    </row>
    <row r="145" spans="3:7">
      <c r="C145" s="5">
        <f t="shared" si="4"/>
        <v>15</v>
      </c>
      <c r="D145" s="5">
        <f t="shared" si="5"/>
        <v>1.0000000000000001E-5</v>
      </c>
      <c r="F145" s="5">
        <f t="shared" si="8"/>
        <v>6.0000000000000001E-3</v>
      </c>
      <c r="G145" s="5">
        <f t="shared" si="9"/>
        <v>50</v>
      </c>
    </row>
    <row r="146" spans="3:7">
      <c r="C146" s="5">
        <f t="shared" si="4"/>
        <v>15</v>
      </c>
      <c r="D146" s="5">
        <f t="shared" si="5"/>
        <v>1</v>
      </c>
      <c r="F146" s="5">
        <f>+F144+0.001</f>
        <v>7.0000000000000001E-3</v>
      </c>
      <c r="G146" s="5">
        <f>+G144</f>
        <v>1</v>
      </c>
    </row>
    <row r="147" spans="3:7">
      <c r="C147" s="5">
        <f t="shared" si="4"/>
        <v>16</v>
      </c>
      <c r="D147" s="5">
        <f t="shared" si="5"/>
        <v>1.0000000000000001E-5</v>
      </c>
      <c r="F147" s="5">
        <f t="shared" si="8"/>
        <v>7.0000000000000001E-3</v>
      </c>
      <c r="G147" s="5">
        <f t="shared" si="9"/>
        <v>50</v>
      </c>
    </row>
    <row r="148" spans="3:7">
      <c r="C148" s="5">
        <f t="shared" si="4"/>
        <v>16</v>
      </c>
      <c r="D148" s="5">
        <f t="shared" si="5"/>
        <v>1</v>
      </c>
      <c r="F148" s="5">
        <f t="shared" si="8"/>
        <v>8.0000000000000002E-3</v>
      </c>
      <c r="G148" s="5">
        <f t="shared" si="9"/>
        <v>1</v>
      </c>
    </row>
    <row r="149" spans="3:7">
      <c r="C149" s="5">
        <f t="shared" si="4"/>
        <v>17</v>
      </c>
      <c r="D149" s="5">
        <f t="shared" si="5"/>
        <v>1.0000000000000001E-5</v>
      </c>
      <c r="F149" s="5">
        <f t="shared" si="8"/>
        <v>8.0000000000000002E-3</v>
      </c>
      <c r="G149" s="5">
        <f t="shared" si="9"/>
        <v>50</v>
      </c>
    </row>
    <row r="150" spans="3:7">
      <c r="C150" s="5">
        <f t="shared" si="4"/>
        <v>17</v>
      </c>
      <c r="D150" s="5">
        <f t="shared" si="5"/>
        <v>1</v>
      </c>
      <c r="F150" s="5">
        <f t="shared" si="8"/>
        <v>9.0000000000000011E-3</v>
      </c>
      <c r="G150" s="5">
        <f t="shared" si="9"/>
        <v>1</v>
      </c>
    </row>
    <row r="151" spans="3:7" ht="15.75" thickBot="1">
      <c r="C151" s="5">
        <f t="shared" si="4"/>
        <v>18</v>
      </c>
      <c r="D151" s="5">
        <f t="shared" si="5"/>
        <v>1.0000000000000001E-5</v>
      </c>
      <c r="F151" s="5">
        <f>+F149+0.001</f>
        <v>9.0000000000000011E-3</v>
      </c>
      <c r="G151" s="5">
        <f>+G149</f>
        <v>50</v>
      </c>
    </row>
    <row r="152" spans="3:7">
      <c r="C152" s="5">
        <f t="shared" si="4"/>
        <v>18</v>
      </c>
      <c r="D152" s="5">
        <f t="shared" si="5"/>
        <v>1</v>
      </c>
      <c r="F152" s="24" t="s">
        <v>36</v>
      </c>
      <c r="G152" s="24" t="s">
        <v>1</v>
      </c>
    </row>
    <row r="153" spans="3:7">
      <c r="C153" s="5">
        <f t="shared" si="4"/>
        <v>19</v>
      </c>
      <c r="D153" s="5">
        <f t="shared" si="5"/>
        <v>1.0000000000000001E-5</v>
      </c>
      <c r="F153" s="5">
        <v>0.01</v>
      </c>
      <c r="G153" s="5">
        <v>1</v>
      </c>
    </row>
    <row r="154" spans="3:7">
      <c r="C154" s="5">
        <f t="shared" si="4"/>
        <v>19</v>
      </c>
      <c r="D154" s="5">
        <f t="shared" si="5"/>
        <v>1</v>
      </c>
      <c r="F154" s="5">
        <v>0.01</v>
      </c>
      <c r="G154" s="5">
        <v>50</v>
      </c>
    </row>
    <row r="155" spans="3:7">
      <c r="C155" s="5">
        <f>+C153+1</f>
        <v>20</v>
      </c>
      <c r="D155" s="5">
        <f t="shared" si="5"/>
        <v>1.0000000000000001E-5</v>
      </c>
      <c r="F155" s="5">
        <f>+F153+0.01</f>
        <v>0.02</v>
      </c>
      <c r="G155" s="5">
        <f>+G153</f>
        <v>1</v>
      </c>
    </row>
    <row r="156" spans="3:7">
      <c r="C156" s="5">
        <f>+C154+1</f>
        <v>20</v>
      </c>
      <c r="D156" s="5">
        <f t="shared" si="5"/>
        <v>1</v>
      </c>
      <c r="F156" s="5">
        <f t="shared" ref="F156:F170" si="10">+F154+0.01</f>
        <v>0.02</v>
      </c>
      <c r="G156" s="5">
        <f t="shared" ref="G156:G170" si="11">+G154</f>
        <v>50</v>
      </c>
    </row>
    <row r="157" spans="3:7">
      <c r="C157" s="5">
        <f t="shared" ref="C157:C163" si="12">+C155+1</f>
        <v>21</v>
      </c>
      <c r="D157" s="5">
        <f t="shared" si="5"/>
        <v>1.0000000000000001E-5</v>
      </c>
      <c r="F157" s="5">
        <f t="shared" si="10"/>
        <v>0.03</v>
      </c>
      <c r="G157" s="5">
        <f t="shared" si="11"/>
        <v>1</v>
      </c>
    </row>
    <row r="158" spans="3:7">
      <c r="C158" s="5">
        <f t="shared" si="12"/>
        <v>21</v>
      </c>
      <c r="D158" s="5">
        <f t="shared" si="5"/>
        <v>1</v>
      </c>
      <c r="F158" s="5">
        <f t="shared" si="10"/>
        <v>0.03</v>
      </c>
      <c r="G158" s="5">
        <f t="shared" si="11"/>
        <v>50</v>
      </c>
    </row>
    <row r="159" spans="3:7">
      <c r="C159" s="5">
        <f t="shared" si="12"/>
        <v>22</v>
      </c>
      <c r="D159" s="5">
        <f t="shared" si="5"/>
        <v>1.0000000000000001E-5</v>
      </c>
      <c r="F159" s="5">
        <f t="shared" si="10"/>
        <v>0.04</v>
      </c>
      <c r="G159" s="5">
        <f t="shared" si="11"/>
        <v>1</v>
      </c>
    </row>
    <row r="160" spans="3:7">
      <c r="C160" s="5">
        <f t="shared" si="12"/>
        <v>22</v>
      </c>
      <c r="D160" s="5">
        <f t="shared" si="5"/>
        <v>1</v>
      </c>
      <c r="F160" s="5">
        <f t="shared" si="10"/>
        <v>0.04</v>
      </c>
      <c r="G160" s="5">
        <f t="shared" si="11"/>
        <v>50</v>
      </c>
    </row>
    <row r="161" spans="3:7">
      <c r="C161" s="5">
        <f t="shared" si="12"/>
        <v>23</v>
      </c>
      <c r="D161" s="5">
        <f t="shared" si="5"/>
        <v>1.0000000000000001E-5</v>
      </c>
      <c r="F161" s="5">
        <f t="shared" si="10"/>
        <v>0.05</v>
      </c>
      <c r="G161" s="5">
        <f t="shared" si="11"/>
        <v>1</v>
      </c>
    </row>
    <row r="162" spans="3:7">
      <c r="C162" s="5">
        <f t="shared" si="12"/>
        <v>23</v>
      </c>
      <c r="D162" s="5">
        <f t="shared" si="5"/>
        <v>1</v>
      </c>
      <c r="F162" s="5">
        <f t="shared" si="10"/>
        <v>0.05</v>
      </c>
      <c r="G162" s="5">
        <f t="shared" si="11"/>
        <v>50</v>
      </c>
    </row>
    <row r="163" spans="3:7">
      <c r="C163" s="5">
        <f t="shared" si="12"/>
        <v>24</v>
      </c>
      <c r="D163" s="5">
        <f t="shared" si="5"/>
        <v>1.0000000000000001E-5</v>
      </c>
      <c r="F163" s="5">
        <f t="shared" si="10"/>
        <v>6.0000000000000005E-2</v>
      </c>
      <c r="G163" s="5">
        <f t="shared" si="11"/>
        <v>1</v>
      </c>
    </row>
    <row r="164" spans="3:7">
      <c r="C164" s="5">
        <f>+C162+1</f>
        <v>24</v>
      </c>
      <c r="D164" s="5">
        <f t="shared" si="5"/>
        <v>1</v>
      </c>
      <c r="F164" s="5">
        <f t="shared" si="10"/>
        <v>6.0000000000000005E-2</v>
      </c>
      <c r="G164" s="5">
        <f t="shared" si="11"/>
        <v>50</v>
      </c>
    </row>
    <row r="165" spans="3:7">
      <c r="C165" s="5">
        <f>+C163+1</f>
        <v>25</v>
      </c>
      <c r="D165" s="5">
        <f t="shared" si="5"/>
        <v>1.0000000000000001E-5</v>
      </c>
      <c r="F165" s="5">
        <f t="shared" si="10"/>
        <v>7.0000000000000007E-2</v>
      </c>
      <c r="G165" s="5">
        <f t="shared" si="11"/>
        <v>1</v>
      </c>
    </row>
    <row r="166" spans="3:7" ht="15.75" thickBot="1">
      <c r="C166" s="6">
        <f>+C164+1</f>
        <v>25</v>
      </c>
      <c r="D166" s="6">
        <f t="shared" si="5"/>
        <v>1</v>
      </c>
      <c r="F166" s="5">
        <f t="shared" si="10"/>
        <v>7.0000000000000007E-2</v>
      </c>
      <c r="G166" s="5">
        <f t="shared" si="11"/>
        <v>50</v>
      </c>
    </row>
    <row r="167" spans="3:7">
      <c r="F167" s="5">
        <f t="shared" si="10"/>
        <v>0.08</v>
      </c>
      <c r="G167" s="5">
        <f>+G165</f>
        <v>1</v>
      </c>
    </row>
    <row r="168" spans="3:7">
      <c r="F168" s="5">
        <f t="shared" si="10"/>
        <v>0.08</v>
      </c>
      <c r="G168" s="5">
        <f t="shared" si="11"/>
        <v>50</v>
      </c>
    </row>
    <row r="169" spans="3:7">
      <c r="F169" s="5">
        <f t="shared" si="10"/>
        <v>0.09</v>
      </c>
      <c r="G169" s="5">
        <f t="shared" si="11"/>
        <v>1</v>
      </c>
    </row>
    <row r="170" spans="3:7" ht="15.75" thickBot="1">
      <c r="F170" s="5">
        <f t="shared" si="10"/>
        <v>0.09</v>
      </c>
      <c r="G170" s="5">
        <f t="shared" si="11"/>
        <v>50</v>
      </c>
    </row>
    <row r="171" spans="3:7">
      <c r="F171" s="24" t="s">
        <v>36</v>
      </c>
      <c r="G171" s="24" t="s">
        <v>1</v>
      </c>
    </row>
    <row r="172" spans="3:7">
      <c r="F172" s="5">
        <v>0.2</v>
      </c>
      <c r="G172" s="5">
        <v>1</v>
      </c>
    </row>
    <row r="173" spans="3:7">
      <c r="F173" s="5">
        <v>0.2</v>
      </c>
      <c r="G173" s="5">
        <v>50</v>
      </c>
    </row>
    <row r="174" spans="3:7">
      <c r="F174" s="5">
        <f>+F172+0.1</f>
        <v>0.30000000000000004</v>
      </c>
      <c r="G174" s="5">
        <f>+G172</f>
        <v>1</v>
      </c>
    </row>
    <row r="175" spans="3:7">
      <c r="F175" s="5">
        <f t="shared" ref="F175:F186" si="13">+F173+0.1</f>
        <v>0.30000000000000004</v>
      </c>
      <c r="G175" s="5">
        <f t="shared" ref="G175:G186" si="14">+G173</f>
        <v>50</v>
      </c>
    </row>
    <row r="176" spans="3:7">
      <c r="F176" s="5">
        <f t="shared" si="13"/>
        <v>0.4</v>
      </c>
      <c r="G176" s="5">
        <f t="shared" si="14"/>
        <v>1</v>
      </c>
    </row>
    <row r="177" spans="6:7">
      <c r="F177" s="5">
        <f t="shared" si="13"/>
        <v>0.4</v>
      </c>
      <c r="G177" s="5">
        <f t="shared" si="14"/>
        <v>50</v>
      </c>
    </row>
    <row r="178" spans="6:7">
      <c r="F178" s="5">
        <f t="shared" si="13"/>
        <v>0.5</v>
      </c>
      <c r="G178" s="5">
        <f t="shared" si="14"/>
        <v>1</v>
      </c>
    </row>
    <row r="179" spans="6:7">
      <c r="F179" s="5">
        <f t="shared" si="13"/>
        <v>0.5</v>
      </c>
      <c r="G179" s="5">
        <f t="shared" si="14"/>
        <v>50</v>
      </c>
    </row>
    <row r="180" spans="6:7">
      <c r="F180" s="5">
        <f t="shared" si="13"/>
        <v>0.6</v>
      </c>
      <c r="G180" s="5">
        <f t="shared" si="14"/>
        <v>1</v>
      </c>
    </row>
    <row r="181" spans="6:7">
      <c r="F181" s="5">
        <f t="shared" si="13"/>
        <v>0.6</v>
      </c>
      <c r="G181" s="5">
        <f t="shared" si="14"/>
        <v>50</v>
      </c>
    </row>
    <row r="182" spans="6:7">
      <c r="F182" s="5">
        <f t="shared" si="13"/>
        <v>0.7</v>
      </c>
      <c r="G182" s="5">
        <f t="shared" si="14"/>
        <v>1</v>
      </c>
    </row>
    <row r="183" spans="6:7">
      <c r="F183" s="5">
        <f t="shared" si="13"/>
        <v>0.7</v>
      </c>
      <c r="G183" s="5">
        <f t="shared" si="14"/>
        <v>50</v>
      </c>
    </row>
    <row r="184" spans="6:7">
      <c r="F184" s="5">
        <f t="shared" si="13"/>
        <v>0.79999999999999993</v>
      </c>
      <c r="G184" s="5">
        <f t="shared" si="14"/>
        <v>1</v>
      </c>
    </row>
    <row r="185" spans="6:7">
      <c r="F185" s="5">
        <f t="shared" si="13"/>
        <v>0.79999999999999993</v>
      </c>
      <c r="G185" s="5">
        <f t="shared" si="14"/>
        <v>50</v>
      </c>
    </row>
    <row r="186" spans="6:7">
      <c r="F186" s="5">
        <f t="shared" si="13"/>
        <v>0.89999999999999991</v>
      </c>
      <c r="G186" s="5">
        <f t="shared" si="14"/>
        <v>1</v>
      </c>
    </row>
    <row r="187" spans="6:7">
      <c r="F187" s="5">
        <f>+F185+0.1</f>
        <v>0.89999999999999991</v>
      </c>
      <c r="G187" s="5">
        <f>+G185</f>
        <v>50</v>
      </c>
    </row>
  </sheetData>
  <mergeCells count="107">
    <mergeCell ref="U13:V13"/>
    <mergeCell ref="W13:X13"/>
    <mergeCell ref="U14:V14"/>
    <mergeCell ref="W14:X14"/>
    <mergeCell ref="U21:V21"/>
    <mergeCell ref="W21:X21"/>
    <mergeCell ref="U22:V22"/>
    <mergeCell ref="W22:X22"/>
    <mergeCell ref="C114:D114"/>
    <mergeCell ref="O66:P66"/>
    <mergeCell ref="Q66:R66"/>
    <mergeCell ref="S66:T66"/>
    <mergeCell ref="U66:V66"/>
    <mergeCell ref="W66:X66"/>
    <mergeCell ref="O64:X64"/>
    <mergeCell ref="U67:V67"/>
    <mergeCell ref="W67:X67"/>
    <mergeCell ref="C83:AA83"/>
    <mergeCell ref="F114:G114"/>
    <mergeCell ref="Q31:R31"/>
    <mergeCell ref="S31:T31"/>
    <mergeCell ref="O49:X49"/>
    <mergeCell ref="U52:V52"/>
    <mergeCell ref="U53:V53"/>
    <mergeCell ref="U58:V58"/>
    <mergeCell ref="U59:V59"/>
    <mergeCell ref="W52:X52"/>
    <mergeCell ref="W53:X53"/>
    <mergeCell ref="W58:X58"/>
    <mergeCell ref="W59:X59"/>
    <mergeCell ref="O51:P51"/>
    <mergeCell ref="Q51:R51"/>
    <mergeCell ref="S51:T51"/>
    <mergeCell ref="U51:V51"/>
    <mergeCell ref="W51:X51"/>
    <mergeCell ref="Q53:R53"/>
    <mergeCell ref="S53:T53"/>
    <mergeCell ref="O59:P59"/>
    <mergeCell ref="Q59:R59"/>
    <mergeCell ref="S59:T59"/>
    <mergeCell ref="O52:P52"/>
    <mergeCell ref="Q52:R52"/>
    <mergeCell ref="S52:T52"/>
    <mergeCell ref="O53:P53"/>
    <mergeCell ref="U39:V39"/>
    <mergeCell ref="U40:V40"/>
    <mergeCell ref="W32:X32"/>
    <mergeCell ref="W33:X33"/>
    <mergeCell ref="W39:X39"/>
    <mergeCell ref="W40:X40"/>
    <mergeCell ref="O7:P7"/>
    <mergeCell ref="Q7:R7"/>
    <mergeCell ref="O9:X9"/>
    <mergeCell ref="O13:P13"/>
    <mergeCell ref="Q13:R13"/>
    <mergeCell ref="S13:T13"/>
    <mergeCell ref="O14:P14"/>
    <mergeCell ref="Q14:R14"/>
    <mergeCell ref="S14:T14"/>
    <mergeCell ref="O33:P33"/>
    <mergeCell ref="Q33:R33"/>
    <mergeCell ref="S33:T33"/>
    <mergeCell ref="O21:P21"/>
    <mergeCell ref="Q21:R21"/>
    <mergeCell ref="S21:T21"/>
    <mergeCell ref="O22:P22"/>
    <mergeCell ref="Q22:R22"/>
    <mergeCell ref="S22:T22"/>
    <mergeCell ref="O2:R2"/>
    <mergeCell ref="O3:P3"/>
    <mergeCell ref="Q3:R3"/>
    <mergeCell ref="O12:P12"/>
    <mergeCell ref="Q12:R12"/>
    <mergeCell ref="S12:T12"/>
    <mergeCell ref="O4:P4"/>
    <mergeCell ref="Q4:R4"/>
    <mergeCell ref="O10:X10"/>
    <mergeCell ref="O5:P5"/>
    <mergeCell ref="Q5:R5"/>
    <mergeCell ref="O6:P6"/>
    <mergeCell ref="Q6:R6"/>
    <mergeCell ref="U12:V12"/>
    <mergeCell ref="W12:X12"/>
    <mergeCell ref="O28:X28"/>
    <mergeCell ref="O29:X29"/>
    <mergeCell ref="U32:V32"/>
    <mergeCell ref="U33:V33"/>
    <mergeCell ref="U31:V31"/>
    <mergeCell ref="W31:X31"/>
    <mergeCell ref="O31:P31"/>
    <mergeCell ref="D2:I3"/>
    <mergeCell ref="O67:P67"/>
    <mergeCell ref="Q67:R67"/>
    <mergeCell ref="S67:T67"/>
    <mergeCell ref="O39:P39"/>
    <mergeCell ref="Q39:R39"/>
    <mergeCell ref="S39:T39"/>
    <mergeCell ref="O40:P40"/>
    <mergeCell ref="Q40:R40"/>
    <mergeCell ref="S40:T40"/>
    <mergeCell ref="O32:P32"/>
    <mergeCell ref="Q32:R32"/>
    <mergeCell ref="S32:T32"/>
    <mergeCell ref="C6:J6"/>
    <mergeCell ref="O58:P58"/>
    <mergeCell ref="Q58:R58"/>
    <mergeCell ref="S58:T58"/>
  </mergeCells>
  <pageMargins left="0.7" right="0.7" top="0.75" bottom="0.75" header="0.3" footer="0.3"/>
  <pageSetup paperSize="9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INSTRUCCIONES</vt:lpstr>
      <vt:lpstr>COLBURN ABSORCIÓN</vt:lpstr>
      <vt:lpstr>COLBURN DESORCIÓN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Lautaro Marzullo</dc:creator>
  <cp:lastModifiedBy>LSBP</cp:lastModifiedBy>
  <dcterms:created xsi:type="dcterms:W3CDTF">2020-04-18T22:50:16Z</dcterms:created>
  <dcterms:modified xsi:type="dcterms:W3CDTF">2020-04-28T02:36:33Z</dcterms:modified>
</cp:coreProperties>
</file>